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640" activeTab="3"/>
  </bookViews>
  <sheets>
    <sheet name="NASLOVNA STRANA" sheetId="5" r:id="rId1"/>
    <sheet name="OPĆI DIO" sheetId="1" r:id="rId2"/>
    <sheet name="PLAN PRIHODA" sheetId="2" r:id="rId3"/>
    <sheet name="PLAN RASHODA I IZDATAKA" sheetId="3" r:id="rId4"/>
    <sheet name="OBRAZLOŽENJE" sheetId="4" r:id="rId5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Area" localSheetId="4">OBRAZLOŽENJE!$B$1:$Q$191</definedName>
    <definedName name="_xlnm.Print_Area" localSheetId="3">'PLAN RASHODA I IZDATAKA'!$A$1:$M$190</definedName>
  </definedNames>
  <calcPr calcId="144525"/>
</workbook>
</file>

<file path=xl/calcChain.xml><?xml version="1.0" encoding="utf-8"?>
<calcChain xmlns="http://schemas.openxmlformats.org/spreadsheetml/2006/main">
  <c r="C183" i="3" l="1"/>
  <c r="C182" i="3"/>
  <c r="C181" i="3"/>
  <c r="C180" i="3"/>
  <c r="C179" i="3"/>
  <c r="C178" i="3"/>
  <c r="C177" i="3"/>
  <c r="C176" i="3"/>
  <c r="C175" i="3"/>
  <c r="C174" i="3"/>
  <c r="C172" i="3"/>
  <c r="C171" i="3"/>
  <c r="C170" i="3"/>
  <c r="C169" i="3"/>
  <c r="C168" i="3"/>
  <c r="D173" i="3"/>
  <c r="C173" i="3" s="1"/>
  <c r="C140" i="3"/>
  <c r="C139" i="3"/>
  <c r="C138" i="3"/>
  <c r="C137" i="3"/>
  <c r="C59" i="3"/>
  <c r="C57" i="3"/>
  <c r="C52" i="3"/>
  <c r="C51" i="3"/>
  <c r="C50" i="3"/>
  <c r="C47" i="3"/>
  <c r="C10" i="3"/>
  <c r="C8" i="3"/>
  <c r="K7" i="3" l="1"/>
  <c r="H7" i="3"/>
  <c r="C28" i="3"/>
  <c r="D20" i="3"/>
  <c r="D25" i="3"/>
  <c r="D31" i="3"/>
  <c r="C31" i="3" s="1"/>
  <c r="C48" i="3" l="1"/>
  <c r="C56" i="3"/>
  <c r="C12" i="3"/>
  <c r="B29" i="2"/>
  <c r="G29" i="2"/>
  <c r="H29" i="2"/>
  <c r="F29" i="2"/>
  <c r="C60" i="3"/>
  <c r="C58" i="3"/>
  <c r="C55" i="3"/>
  <c r="C54" i="3"/>
  <c r="C53" i="3"/>
  <c r="C49" i="3"/>
  <c r="C46" i="3"/>
  <c r="C45" i="3"/>
  <c r="C44" i="3"/>
  <c r="C43" i="3"/>
  <c r="C40" i="3"/>
  <c r="C39" i="3"/>
  <c r="C38" i="3"/>
  <c r="C37" i="3"/>
  <c r="C36" i="3"/>
  <c r="C35" i="3"/>
  <c r="C34" i="3"/>
  <c r="C33" i="3"/>
  <c r="C32" i="3"/>
  <c r="C30" i="3"/>
  <c r="C29" i="3"/>
  <c r="C27" i="3"/>
  <c r="C26" i="3"/>
  <c r="C24" i="3"/>
  <c r="C23" i="3"/>
  <c r="C22" i="3"/>
  <c r="C21" i="3"/>
  <c r="C11" i="3"/>
  <c r="K167" i="3"/>
  <c r="C167" i="3" s="1"/>
  <c r="C136" i="3"/>
  <c r="C141" i="3"/>
  <c r="C146" i="3"/>
  <c r="C145" i="3"/>
  <c r="C144" i="3"/>
  <c r="C143" i="3"/>
  <c r="C142" i="3"/>
  <c r="C18" i="3"/>
  <c r="C17" i="3"/>
  <c r="C16" i="3"/>
  <c r="C15" i="3"/>
  <c r="C14" i="3"/>
  <c r="C13" i="3"/>
  <c r="F59" i="2"/>
  <c r="F43" i="2"/>
  <c r="H59" i="2"/>
  <c r="H43" i="2"/>
  <c r="E29" i="2"/>
  <c r="J6" i="1"/>
  <c r="F135" i="3"/>
  <c r="E135" i="3"/>
  <c r="K135" i="3"/>
  <c r="C152" i="3"/>
  <c r="C151" i="3"/>
  <c r="C150" i="3"/>
  <c r="C149" i="3"/>
  <c r="C148" i="3"/>
  <c r="C147" i="3"/>
  <c r="G12" i="1"/>
  <c r="B59" i="2"/>
  <c r="B43" i="2"/>
  <c r="G43" i="2"/>
  <c r="C135" i="3" l="1"/>
  <c r="F25" i="3"/>
  <c r="E9" i="3"/>
  <c r="E7" i="3" s="1"/>
  <c r="C7" i="3" s="1"/>
  <c r="D41" i="3"/>
  <c r="C41" i="3" s="1"/>
  <c r="C20" i="3"/>
  <c r="F19" i="3" l="1"/>
  <c r="C25" i="3"/>
  <c r="F9" i="3"/>
  <c r="D19" i="3"/>
  <c r="C19" i="3" s="1"/>
  <c r="K59" i="2"/>
  <c r="J59" i="2"/>
  <c r="I59" i="2"/>
  <c r="G59" i="2"/>
  <c r="D59" i="2"/>
  <c r="C59" i="2"/>
  <c r="K43" i="2"/>
  <c r="J43" i="2"/>
  <c r="I43" i="2"/>
  <c r="D43" i="2"/>
  <c r="C43" i="2"/>
  <c r="J8" i="1"/>
  <c r="I29" i="2"/>
  <c r="D29" i="2"/>
  <c r="C29" i="2"/>
  <c r="J11" i="1"/>
  <c r="J10" i="1"/>
  <c r="J9" i="1"/>
  <c r="J7" i="1"/>
  <c r="K29" i="2"/>
  <c r="J29" i="2"/>
  <c r="H12" i="1"/>
  <c r="I12" i="1"/>
  <c r="B44" i="2" l="1"/>
  <c r="B30" i="2"/>
  <c r="B60" i="2"/>
  <c r="D9" i="3"/>
  <c r="C9" i="3" s="1"/>
  <c r="J12" i="1"/>
</calcChain>
</file>

<file path=xl/sharedStrings.xml><?xml version="1.0" encoding="utf-8"?>
<sst xmlns="http://schemas.openxmlformats.org/spreadsheetml/2006/main" count="516" uniqueCount="332">
  <si>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</si>
  <si>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</si>
  <si>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</si>
  <si>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</si>
  <si>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</si>
  <si>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</si>
  <si>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</si>
  <si>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</si>
  <si>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</si>
  <si>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</si>
  <si>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</si>
  <si>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</si>
  <si>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</si>
  <si>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</si>
  <si>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</si>
  <si>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</si>
  <si>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</si>
  <si>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</si>
  <si>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</si>
  <si>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</si>
  <si>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</si>
  <si>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</si>
  <si>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</si>
  <si>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</si>
  <si>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</si>
  <si>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</si>
  <si>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</si>
  <si>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</si>
  <si>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</si>
  <si>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</si>
  <si>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</si>
  <si>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</si>
  <si>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</si>
  <si>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</si>
  <si>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</si>
  <si>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OŠ DOMAŠINEC</t>
  </si>
  <si>
    <t>OSNOVNO OBRAZOVANJE</t>
  </si>
  <si>
    <t>Dodatna ulaganja na građevinskim objektima</t>
  </si>
  <si>
    <t xml:space="preserve">Konto iz računskog plana   </t>
  </si>
  <si>
    <t>661-Prihodi od prodaje roba na tržištu</t>
  </si>
  <si>
    <t>663-Prihodi od donacija</t>
  </si>
  <si>
    <t>652-Prihodi po posebnim propisima</t>
  </si>
  <si>
    <t>671-MŽ-Prihodi za redovno poslovanje</t>
  </si>
  <si>
    <t>641-Prihodi od financijske imovine</t>
  </si>
  <si>
    <t>VIŠAK/MANJAK + NETO FINANCIRANJE</t>
  </si>
  <si>
    <t>Naknade trošk.osobama izvan rad.od.</t>
  </si>
  <si>
    <t xml:space="preserve">Rashodi za dodatna ulaganja </t>
  </si>
  <si>
    <t>Tabela 1.</t>
  </si>
  <si>
    <t>Tabela 2.</t>
  </si>
  <si>
    <t>Tabela 3.</t>
  </si>
  <si>
    <t>OSNOVNA ŠKOLA DOMAŠINEC</t>
  </si>
  <si>
    <t>Marka Kovača 1, Domašinec</t>
  </si>
  <si>
    <t>40318 DEKANOVEC</t>
  </si>
  <si>
    <t>OIB: 64297918539</t>
  </si>
  <si>
    <t xml:space="preserve">RKDP: </t>
  </si>
  <si>
    <t>6413-Kamate na or.sred. i depozite</t>
  </si>
  <si>
    <t>6614-Prih.od prod.proizv.i roba na trž.</t>
  </si>
  <si>
    <t>6631-Tekuće donacije</t>
  </si>
  <si>
    <t>6711-MŽ-Prih.za financiranje tekućih rashoda</t>
  </si>
  <si>
    <t>6526-Ost.prihodi po pos.propisima</t>
  </si>
  <si>
    <t>Ur.materijal i ostali materijalni rashodi</t>
  </si>
  <si>
    <t>Materijal i sirovina</t>
  </si>
  <si>
    <t>Mat.i dij.za tek.i invest. održavanje</t>
  </si>
  <si>
    <t>Zakupnine i najamnine</t>
  </si>
  <si>
    <t>Premije osiguranja</t>
  </si>
  <si>
    <t>Članarine</t>
  </si>
  <si>
    <t>Bankarske usluge i usluge plat.prometa</t>
  </si>
  <si>
    <t>Uredska oprema i namještaj</t>
  </si>
  <si>
    <t>Sportska i glazbena oprema</t>
  </si>
  <si>
    <t>Knjige</t>
  </si>
  <si>
    <t>Plaće za redovan rad</t>
  </si>
  <si>
    <t>Doprinosi za zdravstveno osiguranje</t>
  </si>
  <si>
    <t>Službena putovanja</t>
  </si>
  <si>
    <t>Naknada za prijevoz</t>
  </si>
  <si>
    <t>Stručno usavršavanje zaposlenika</t>
  </si>
  <si>
    <t>Ostale naknade troškova zaposlenima</t>
  </si>
  <si>
    <t>Službena i radna obuća i odjeća</t>
  </si>
  <si>
    <t>Ostale nespomenute usluge</t>
  </si>
  <si>
    <t>Usluge promidžbe i informiranja</t>
  </si>
  <si>
    <t>Komunalne usluge</t>
  </si>
  <si>
    <t>Zdravstvene i veterinarske usluge</t>
  </si>
  <si>
    <t>Intelektualne usluge</t>
  </si>
  <si>
    <t>Računalne usluge</t>
  </si>
  <si>
    <t>Usluge telefona, poštarina i slično</t>
  </si>
  <si>
    <t>Pristojbe i naknade</t>
  </si>
  <si>
    <t>Ravnateljica:</t>
  </si>
  <si>
    <t>Martina Kivač, mag.theol.</t>
  </si>
  <si>
    <t>Miljenka Kolarić, dipl.oecc.</t>
  </si>
  <si>
    <t>voditeljica računovodstva</t>
  </si>
  <si>
    <t>Ostali nespomenuti rashodi</t>
  </si>
  <si>
    <t>Energija</t>
  </si>
  <si>
    <t>FINANCIJSKI  PLAN RASHODA I IZDATAKA - OŠ DOMAŠINEC</t>
  </si>
  <si>
    <t>FINANCIJSKI PLAN PRIHODA I PRIMITAKA - OŠ DOMAŠINEC</t>
  </si>
  <si>
    <t>OBRAZLOŽENJE PRIJEDLOGA FINANCIJSKOG PLANA</t>
  </si>
  <si>
    <t>1. Opći dio</t>
  </si>
  <si>
    <t>Prijedlog financijskog plana OŠ Domašinec kao proračunskog korisnika jedinice lokalne i područne (regionalne) samouprave- Međimurske županije za razdoblje</t>
  </si>
  <si>
    <t xml:space="preserve"> (sadržano u Tabeli 1.)</t>
  </si>
  <si>
    <t>d) obrazloženje prijedloga financijskog plana</t>
  </si>
  <si>
    <t>Uz standardnu klasifikaciju (ekonomsku i programsku), primjenjuje se i klasifikacija po izvorima financiranja, pri čemu izvore financiranja čine skupine prihoda iz</t>
  </si>
  <si>
    <t>kojih se podmiruju rashodi određene vrste i određene namjene. Prihodi se planiraju, raspoređuju i iskazuju prema izvorima iz kojih potječu, dok se rashodi planiraju,</t>
  </si>
  <si>
    <t>izvršavaju i računovodstveno prate prema izvorima financiranja (odnosno izvorima prihoda). Ti osnovni izvori financiranja su: opći prihodi i primici, vlastiti prihodi ili</t>
  </si>
  <si>
    <t>izvori financiranja, zatim prihodi za posebne namjene, razne pomoći, donacije, prihodi od nefinancijske imovine i nadoknade štete s osnova osiguranja te namjenski</t>
  </si>
  <si>
    <t>prihodi-primici od zaduživanja.</t>
  </si>
  <si>
    <t>Proračunski korisnik u sklopu funkcija koje se decentraliziraju kod planiranja rashoda se financira prema minimalnim standardima i dužan se pridržavati limita koji su</t>
  </si>
  <si>
    <t>metodologiji koja je zadana i svi se ti pojedinačni planovi proračunskih korisnika Međimurske županije objedinjuju u konačni proračun JLPRS-a, gdje se proračun</t>
  </si>
  <si>
    <t>2. Posebni dio</t>
  </si>
  <si>
    <t>U ovom dijelu obrazloženja prijedloga financijskog plana navode se neke specifičnosti izrade navedenog prijedloga plana. Ovdje je poseban naglasak dat na</t>
  </si>
  <si>
    <t>postavljanje ciljeva koji se programima namjeravaju postići i pokazatelje uspješnosti realizacije ciljeva. Naš glavni cilj je opće obrazovanje djece i mladih. Taj cilj</t>
  </si>
  <si>
    <t>Općine Dekanovec, roditelja naših učenika, lokalnih gospodarstvenika i naših dobavljača), Osnivača - Međimurske županije i nadležnog nam ministarstva, a to je</t>
  </si>
  <si>
    <t>Osim zaposlenika, za realizaciju programa osnovnoškolskog obrazovanja potrebni su i sami učenici. Oni sudjeluju u nastavnom procesu, ali i u brojnim školskim</t>
  </si>
  <si>
    <t>projektima, priredbama i manifestacijama, te se kontinuirano uključuju u sve navedene školske i izvanškolske aktivnosti. Iz raznih školskih aktivnosti planira se</t>
  </si>
  <si>
    <t>Učitelji i stručni suradnici radit će individualno na postizanju povećanja broja učenika sudionika županijskih i državnih natjecanja, za što je također potrebna povećana</t>
  </si>
  <si>
    <t>neke druge stavke, koje su na žalost nužne i znatno opterećuju naš proračun. Kad se radi  o rashodima za energente, za troškove telefoniranja, interneta,</t>
  </si>
  <si>
    <t>za najam fotokopirnih aparata, za razne troškove čišćenja, higijene, zatim zdravstvene usluge kontrole kuhinje i kuhinjskog osoblja, zatim za usluge potrebne</t>
  </si>
  <si>
    <t>Poticat ćemo kvalitetnu komunikaciju na relacijama učenik-učenik-roditelj, učenik-učenik, učenik-učitelj te komunikaciju među zaposlenicima kroz zajedničke</t>
  </si>
  <si>
    <t xml:space="preserve">aktivnosti, druženja i slično. Poticat ćemo razvoj pozitivnih vrijednosti i natjecateljskog duha, kao primjerice, organizacijom nagradnih izleta za najuspješnije i/ili </t>
  </si>
  <si>
    <t>Osim učitelja i stručnih suradnika, potrebno usavršavanje vrijedi i za upravu Škole, pa se tako nužno moraju usavršavati i ravnateljica škole, tajnica škole te voditeljica</t>
  </si>
  <si>
    <t xml:space="preserve">Što se tiče troškova vezanih uz riznicu, oni se odnose na energente i vodu, pa obuhvaćaju poziciju Računskog plana 322 - Rashodi za materijal i energiju (u dijelu </t>
  </si>
  <si>
    <t>Ravnateljica.</t>
  </si>
  <si>
    <t>Miljenka Kolarić, dipl. oecc.</t>
  </si>
  <si>
    <t>Martina Kivač, mag. theol.</t>
  </si>
  <si>
    <t>za koje se očekuje da neće stići biti izvršeni do kraja ove godine. Radi se o rashodima školske zadruge, te o rashodima za nabavu potrebne opreme i inventara</t>
  </si>
  <si>
    <t>Mi se odlučujemo za 4. razinu  iz razloga što se u našem god.izvještaju o izvršenju proračuna-potrebnom za rebalans- izvještava upravo na toj razini klasifikacije.</t>
  </si>
  <si>
    <t>podizanjem materijalnih i drugih uvjeta, shodno našim mogućnostima na još viši standard, u čemu se očekuje pomoć uže i šire zajednice (Općine Domašinec i</t>
  </si>
  <si>
    <t>Od svakog od tih čimbenika očekuje se doprinos realizaciji naših ciljeva, kako u isplati plaća za zaposlene od strane MZO-a (za zaposlene javne službenike i</t>
  </si>
  <si>
    <t>Ovaj navedeni iznos odnosi se na službena putovanja, stručno usavršavanje zaposlenika i ostale naknade, primjerice naknadu za korištenje osobnog automobila u službene</t>
  </si>
  <si>
    <t>Pokazatelj rezultata</t>
  </si>
  <si>
    <t>Definicija</t>
  </si>
  <si>
    <t>Jedinica</t>
  </si>
  <si>
    <t>Polazna vrijednost</t>
  </si>
  <si>
    <t>Izvor podataka</t>
  </si>
  <si>
    <t>Povećanje broja učenika koji su uključeni u različite šk. projekte/ priredbe / manifestacije</t>
  </si>
  <si>
    <t>Učenike se potiče na izražavanje kreativnosti, talenata i sposobnosti kroz ovakve aktivnosti</t>
  </si>
  <si>
    <t>Broj</t>
  </si>
  <si>
    <t>OŠ Domašinec</t>
  </si>
  <si>
    <t>Prilog 1-Tabela 1</t>
  </si>
  <si>
    <t>Prilog 2 - Tabela 2</t>
  </si>
  <si>
    <t>Potpuna usklađenost s Državnim pedagoškim standardom u pogledu broja učenika u razrednom odjelu</t>
  </si>
  <si>
    <t>Prilog 3 - Tabela 3</t>
  </si>
  <si>
    <t>Uvođenje dod.grupa nastave za učenike s posebnim interesima za odr.područja (za gradivo koje nije predviđeno standardnim kurikulumom)</t>
  </si>
  <si>
    <t>Uvođenjem dod.grupa nastave omogućava se učenicima s posebnim interesima za određena područja proširenje znanja iz istih te se motivira druge za proširivanjem područja interesa</t>
  </si>
  <si>
    <t>Broj učenika u razrednom odjelu</t>
  </si>
  <si>
    <t>636-Pomoći iz pror.koji nije nadležan</t>
  </si>
  <si>
    <t>6361-Tekuće pomoći iz prorač. MZO</t>
  </si>
  <si>
    <t>Plaće za prekovremeni rad</t>
  </si>
  <si>
    <t>Plaće za posebne uvjete rada</t>
  </si>
  <si>
    <t>UKUPAN DONOS VIŠKA/MANJKA IZ PRETHODNE(IH) GODINA</t>
  </si>
  <si>
    <t>VIŠAK/MANJAK IZ PRETHODNE(IH) GODINE KOJI ĆE SE POKRITI/RASPOREDITI</t>
  </si>
  <si>
    <t>2020.</t>
  </si>
  <si>
    <t>639-Prij.između pror.kor. istog prorač.</t>
  </si>
  <si>
    <t>632-Pom. od međ.org.i institucija EU</t>
  </si>
  <si>
    <t>6321-Tekuće pomoći od međ.organiz. (Agencija za plaćanje u poljoprivredi)</t>
  </si>
  <si>
    <t>636-Pomoći iz proračuna koji nije nadl.</t>
  </si>
  <si>
    <t>(osnovnoškolsko obrazovanje) postiže se podizanjem razine kvalitete nastave i to stalnim i kvalitetnim usavršavanjem učitelja, stručnih suradnika i ravnatelja,</t>
  </si>
  <si>
    <t>Ministarstvo znanosti i obrazovanja i na kraju drugih partnera u realizaciji programa, kao npr. Agencije za plaćanja u poljoprivredi, privatnih investitora, itd.</t>
  </si>
  <si>
    <t>koji se odnosi na troškove el. energije, plina i goriva), te 323 - Rashodi za usluge - u dijelu - opskrba vodom. Kako MŽ uplate iz riznice obračunava sa završetkom</t>
  </si>
  <si>
    <t>Ciljana vrijednost-2020.</t>
  </si>
  <si>
    <t>Financijski plan za 2020. godinu</t>
  </si>
  <si>
    <t>Opći prihodi i primici-izvor 011</t>
  </si>
  <si>
    <t>Vlastiti prihodi-izvor 031</t>
  </si>
  <si>
    <t>Prihodi za posebne namjene-izvor 043</t>
  </si>
  <si>
    <t>Donacije-izvor 061</t>
  </si>
  <si>
    <t>6382-Kapitalne pomoći temeljem prijenosa EU sredstava</t>
  </si>
  <si>
    <t>638-Pomoći temeljem prijenosa EU sredstava</t>
  </si>
  <si>
    <t>Projekcija plana za 2021. godinu</t>
  </si>
  <si>
    <t xml:space="preserve">6632-Kapitalne donacije </t>
  </si>
  <si>
    <t>2021.</t>
  </si>
  <si>
    <t>Ukupno prihodi i primici za 2021.</t>
  </si>
  <si>
    <t>671-MŽ-Prihodi za inv.održavanje</t>
  </si>
  <si>
    <t>671-MŽ-Prihodi za inv. održavanje</t>
  </si>
  <si>
    <t>računovodstvu i Računskom planu (NN 124/14, 115/15, 87/16 i 3/18) sadrži:</t>
  </si>
  <si>
    <t>Već standardno se u financijski plan uključuje predviđeni manjak, odnosno višak prihoda koji manjak / višak se uravnotežuje u narednom razdoblju. Taj manjak ili višak</t>
  </si>
  <si>
    <t>od Dana kruha i od projekta Florijan i ja, zatim  vezano uz nepotrošene prihode od akcije sakupljanja starog papira i rashode za potrebe projekta BOK</t>
  </si>
  <si>
    <t>poboljšanje nekih potkapacitiranih pozicija zbog prijašnjih nedostataka sredstava, kao što je opremanje inventarom i stručno usavršavanje zaposlenika te sistematski pregledi.</t>
  </si>
  <si>
    <t xml:space="preserve">namještenike), od strane Međimurske županije za pravovremeno dostavljanje financijskih sredstava za decentralizirane funkcije te kao partnera u projektu Školski obroci svima! </t>
  </si>
  <si>
    <t>na poziciji 3223-Energija:112 tis.kn, a preostalo na dijelu pozicije 3234-Komunalne usluge (cca 7 tis.kn za vodu).</t>
  </si>
  <si>
    <t>Ciljana vrijednost-2021.</t>
  </si>
  <si>
    <t>za potrebe prehrane socijalno ugroženih učenika u školskoj kuhinji, zatim od Agencije za plaćanja u poljoprivredi za realizaciju Školske sheme voća, povrća i mlijeka, zatim</t>
  </si>
  <si>
    <t xml:space="preserve">FINANCIJSKI PLAN  ZA PRORAČUNSKO RAZDOBLJE </t>
  </si>
  <si>
    <t>Financijski plan izradila:</t>
  </si>
  <si>
    <t>Obrazloženje Financijskog plana izradila:</t>
  </si>
  <si>
    <t xml:space="preserve">PRIJEDLOG FINANCIJSKOG PLANA OŠ DOMAŠINEC ZA 2020. GODINU S PROJEKCIJAMA ZA 2021. I 2022. GODINU                                                                                                                  </t>
  </si>
  <si>
    <t>Fin.plan  za 2020. - ostali izvori</t>
  </si>
  <si>
    <t>Fin.plan za 2020.  - MZO</t>
  </si>
  <si>
    <t>Fin. plan  za 2020. -MŽ</t>
  </si>
  <si>
    <t>Fin.plan za 2020. godinu - svi izvori - ukupno</t>
  </si>
  <si>
    <t>Projekcija plana za 2022. godinu</t>
  </si>
  <si>
    <t>2022.</t>
  </si>
  <si>
    <t>Opći prihodi i primici-izvor 011 MŽ</t>
  </si>
  <si>
    <t>Decentralizirana sredststva - izvor 044</t>
  </si>
  <si>
    <t>Pomoći EU - izvor 051</t>
  </si>
  <si>
    <t>Ostale pomoći - izvor 052</t>
  </si>
  <si>
    <t>Pomoći pror.koris.temeljem prijenosa EU -izvor 054</t>
  </si>
  <si>
    <t>Ukupno prihodi i primici za 2022.</t>
  </si>
  <si>
    <t>Decentralizirana sredstva - izvor 044</t>
  </si>
  <si>
    <t>Pomoći pror.kor. temeljem prijenosa Eu-sred.- izvor 054</t>
  </si>
  <si>
    <t>638-Pomoći temeljem prij. EU sred.-FEAD</t>
  </si>
  <si>
    <t>Ukupno prihodi i primici za 2020.</t>
  </si>
  <si>
    <t>634-Pomoći od izvanproračunskih korisnika</t>
  </si>
  <si>
    <t>6341-Tek.pomoći od izvanproračunskih korisnika - HZZO (SOR)</t>
  </si>
  <si>
    <t>6362-Kapitalne pomoći iz prorač.općina</t>
  </si>
  <si>
    <t>6361-Tekuće pomoći iz prorač.općina</t>
  </si>
  <si>
    <t>6362-Kapitalne pomoći iz prorač.- MZO</t>
  </si>
  <si>
    <t>6381-Tekuće pomoći temeljem prijenosa EU sredstava (FEAD-85%-051;15%-052)+PDV-shema voća, povrća i mlijeka-052</t>
  </si>
  <si>
    <t>Pomoći pror.koris. temeljem prijenosa EU -izvor 054</t>
  </si>
  <si>
    <t>6711-MŽ-Prih.za investicijsko održavanje</t>
  </si>
  <si>
    <t>Ulaganja u računalne programe</t>
  </si>
  <si>
    <t>Ostali instrumenti, uređaji i strojevi</t>
  </si>
  <si>
    <t>Usluge tekućeg održavanja</t>
  </si>
  <si>
    <t>230.000,00               25.000,00</t>
  </si>
  <si>
    <t>rekonstrukcija rasvjete-matična škola Domašinec;                                                       promjena podova u PŠ Turčišće</t>
  </si>
  <si>
    <t>A1</t>
  </si>
  <si>
    <t>Materijali i sirovina-šk.kuhinja</t>
  </si>
  <si>
    <t>A2</t>
  </si>
  <si>
    <t>A3</t>
  </si>
  <si>
    <t>PROJEKT-STARI PAPIR-PROD.-VL.PR.</t>
  </si>
  <si>
    <t>A4</t>
  </si>
  <si>
    <t>PROJEKT SOR- IZVOR HZZ-OST.PR.</t>
  </si>
  <si>
    <t>Naknade troškova izvan rad.odnosa</t>
  </si>
  <si>
    <t>A5</t>
  </si>
  <si>
    <t>PROJEKT SHEMA -IZVOR 051;PDV-052</t>
  </si>
  <si>
    <t>PROJEKT FEAD-85%-051;15%-052</t>
  </si>
  <si>
    <t>PROJEKT FLORIJAN I JA-POM.OPĆ.</t>
  </si>
  <si>
    <t>Uredski materijal i mat. rashodi</t>
  </si>
  <si>
    <t>Ostali materijalni rashodi</t>
  </si>
  <si>
    <t>Rashodi za nabavu dugotrajne imovine</t>
  </si>
  <si>
    <t>PROJEKT POMOĆI OPĆINA-OPREMA</t>
  </si>
  <si>
    <t>OSNOVNO OBRAZOVANJE-REDOVNO</t>
  </si>
  <si>
    <t>OSNOVNO OBRAZOVANJE-SVE</t>
  </si>
  <si>
    <t>A6</t>
  </si>
  <si>
    <t xml:space="preserve">Sitni inventar </t>
  </si>
  <si>
    <t>A7</t>
  </si>
  <si>
    <t>A8</t>
  </si>
  <si>
    <t>A9</t>
  </si>
  <si>
    <t>PROJEKT -ŠKOLSKA ZAD. "LAFRA"</t>
  </si>
  <si>
    <t>PROJEKT BOK -NAMJENSKI PRIHODI</t>
  </si>
  <si>
    <t>A-A9</t>
  </si>
  <si>
    <t>180.000,00   40.000,00</t>
  </si>
  <si>
    <t>Rekonstrukcija stepeništa;          Rekonstrukcija rasvjete-Dekanovec    Rekonstrukcija sanitarnih čvorova - Dekanovec</t>
  </si>
  <si>
    <t>50.000,00          30.000,00        40.000,00</t>
  </si>
  <si>
    <t>2020. - 2022. GODINE</t>
  </si>
  <si>
    <t>Domašinec, 06.11.2019. godine</t>
  </si>
  <si>
    <t>8 grupe u razr.nast. (hrvatski i engleski jezik) i 5 gupa u predmetnoj nastavi (engleski, matematika, njemački, kemija, geografija, informatika)</t>
  </si>
  <si>
    <t>1 dodatna grupa (informatika) - u razrednoj nastavi</t>
  </si>
  <si>
    <t>Ciljana vrijednost-2022.</t>
  </si>
  <si>
    <t>3 dodatne grupe (informatika u razrednoj; biologija i fizika u predmetnoj nastavi)</t>
  </si>
  <si>
    <t>4 dodatne grupe (informatika, fizika, engleski jezik, biologija)</t>
  </si>
  <si>
    <t xml:space="preserve">2020.-2022. godine, u skladu sa Zakonom o proračunu (NN 87/08, 136/12, 15/15), Pravilnikom o prorač.klasifikacijama (NN 26/10 i 120/13) te Pravilnika o proračunskom </t>
  </si>
  <si>
    <t>a) opći dio - procjene prihoda i rashoda za 2020., 2021. i 2022. godinu- ukupno, te uključeni manjak ili višak prihoda koji se s bilančnim kategorijama uravnotežuje</t>
  </si>
  <si>
    <t xml:space="preserve">b) analitički dio - prijedlog plana prihoda (i primitaka) iskazanim po vrstama za razdoblje 2020. - 2022. i po izvorima financiranja (sadržano u Tabeli 2.)                     </t>
  </si>
  <si>
    <t>c) analitički dio - prijedlog plana rashoda (i izdataka) iskazanim po vrstama za radzoblje 2020. - 2022. i po izvorima financiranja (sadržano u Tabeli 3.)</t>
  </si>
  <si>
    <t>Sukladno odredbama Zakona o proračunu, prihodi i rashodi se planiraju na razini podskupine (treće razine računskog plana) za 2020 godinu, dok se za naredne</t>
  </si>
  <si>
    <t>dvije godine, tj. 2021. i 2022. godinu planiraju na razini skupine (druga razina računskog plana), no Osnivač zahtijeva 4. razinu za 2020. i 2. razinu za 2021. i 2022. godinu.</t>
  </si>
  <si>
    <t>Ovdje se koristi 4. razina računskog plana za iduću proračunsku godinu (2020.) i 3. razina za projekcije 2021. i 2022. sukladno usvajanju na Školskom odboru.</t>
  </si>
  <si>
    <t>se procjenjuje da će biti iskazan s 31.12.2019. godine. U ovom slučaju radi se o iskazanom višku na poziciji namjenskih prihoda, jer postoje neki namjenski rashodi</t>
  </si>
  <si>
    <t xml:space="preserve">2020. godini i predviđa se da će to biti iznos od 10.000,00 kn što se odnosi na sva namjenska sredstva koja su navedena osim sredstava ŠZ Lafra, a u odnosu na </t>
  </si>
  <si>
    <t>manjak s osnova pomoći po izvorima 051 (Pomoći EU) i 052 (Ostale pomoći) i to za nenaplaćeni dio projekata Shema voća, povrća, mlijeka i mliječnih proizvoda te</t>
  </si>
  <si>
    <t>za projekt FEAD! Ili Školski obroci svima!. Kako se višak i manjak po tim osnovama za potrebe ovog Plana prebijaju, to ispada da se s ostalih izvora financiranja</t>
  </si>
  <si>
    <t>ne planira ostvarenje do kraja godine niti viška niti manjka prihoda nad rashodima, a posljedično se time dolazi do toga da se niti dio od toga ne prenosi.</t>
  </si>
  <si>
    <t>No, razrađeno, projekti iz izvora 051 i 052 (Shema i FEAD) će biti pokriveni u 2020. godini, dok će se namjenska sredstva trošiti u skladu s potrebama Škole.</t>
  </si>
  <si>
    <t xml:space="preserve">a sve to u visini od 10.000,00 kn koji se kao višak prenose u 2021 godinu. Istovremeno, baš u tom iznosu od 10.000,00 kn planira se do kraja ove proračunske godine </t>
  </si>
  <si>
    <t>U odnosu na opće prihode i primitke također se predviđa višak krajem ove godine u iznosu od cca 25 tis.kn i to isključivo zbog toga što su tijekom godine dodijeljena sredstva</t>
  </si>
  <si>
    <t>u iznosu od oko 17 tis.kn koja nisu bila planirana i nije se uspjelo u ovoj godini realizirati njihovo trošenje, a za prijenos u iduću godinu gdje će se koristiti za</t>
  </si>
  <si>
    <t>Od planiranog rezultata 922 od 25.000,00 kn na izvoru 011-Opći prihodi i primici, planira se u idućoj godini stvarno utrošiti 10.000,00 kn. No, ukoliko će se eventualno utrošiti</t>
  </si>
  <si>
    <t>i ostatak tih sredstava ili ukoliko će doći do novih preraspodjela sredstava od strane Osnivača, sredstva će se utrošiti sukladno Rebalansu proračuna.</t>
  </si>
  <si>
    <t xml:space="preserve">predviđeni kao dodatak okvirnom prijedlogu financijskog plana proračunskih korisnika. Kako je u Uputama navedeno, limiti financiranja su određeni u visini povećanja 3% u odnosu </t>
  </si>
  <si>
    <t>na baznu 2019. godinu i to za minimalna bilančna prava za financiranje osnovnog standarda obrazovanja. Tako da na polaznu osnovu prošle godine od 291.720,00 kn s tim</t>
  </si>
  <si>
    <t>predviđenim povećanjem, planirana sredstva prihoda po izvoru 011 za minimalna bilančna prava sada za 2020. godinu iznose 300.472,00 kn. Rashodi su za 10.000,00 kn veći</t>
  </si>
  <si>
    <t>upravo zbog prenošenja planiranog viška za prijenos u 2020. godinu te po toj osnovi iznose 310.472,00 kn. U Uputama od strane Osnivača MŽ-e, ne navode se gornji limiti</t>
  </si>
  <si>
    <t xml:space="preserve">iznad onih sredstvava koja su potrebna za normalno funkcioniranje škole bez ikakvog nadstandarda.  U tablicu planiranih prihoda i rashoda tako su uvrštena naše realne </t>
  </si>
  <si>
    <t>potrebe za investicijskim održavanjem koje su iskazane po sve tri godine planiranja, a što će se od toga realizirati, ovisi o mogućnostima Osnivača i uvrštenju u objedinjeni</t>
  </si>
  <si>
    <t>plan za sve škole koje se financiraju iz decentraliziranih sredstava. I ta planirana sredstva za investicijsko održavanje škola predstavaljaju zapravo gornji limit ili nadstandard</t>
  </si>
  <si>
    <t>obrazovanja te se nadamo realizaciji istih budući da se radi o realnim potrebama matične škole u Domašincu i područnih škola u Dekanovcu i Turčišću</t>
  </si>
  <si>
    <t>Što se tiče 2020. godine, iznosi za investicije se plaraju iz Prihoda za investicijsko održavanje na izvoru 011 - Opći prihodi i primici, a na rashodima je stavljeno kao dodatno</t>
  </si>
  <si>
    <t>ulaganje na objektima što realno uvećava njihovu vrijednost i to na istom izvoru, ali kao ulaganje na poziciji 452- Dodatna ulaganja na građ. Objektima. Analogno, to vrijedi</t>
  </si>
  <si>
    <t>i za ostale godine projekcije, tj. za 2021. i 2022. godinu. Za 2020. godinu planira se za te svrhe iznos od 255.000,00 kn (od čega je 230.000,00 kn rekonstrukcija rasvjete</t>
  </si>
  <si>
    <t>u matičnoj školi u Domašincu te 25.000,00 kn - promjena podova u PŠ Turčišće). Za 2021. godinu planira se iznos od 120.000,00 kn (od čega je 50,000,00 kn potrebno</t>
  </si>
  <si>
    <t>za rekonstrukciju stepeništa u matičnoj školi u Domašincu, zatim 30.000,00 kn za rekonstrukciju rasvjete u Dekanovcu te 40.000,00 kn za rekonstrukciju sanitarnih</t>
  </si>
  <si>
    <t>čvorova u PŠ Florijana Andrašeca u Dekanovcu). Što se tiče 2022. godine, planira se iznos od 220.000,00 kn (od toga je 180,000,00 kn za izmjenu unutarnjih vratiju</t>
  </si>
  <si>
    <t xml:space="preserve">u matičnoj školi u Domašincu te 40.000,00 kn za rekonstrukciju rasvjete u PŠ Turčišće). </t>
  </si>
  <si>
    <t>Što se tiče projekcija ja 2021. i 2022. godinu, uzete su u obzir one projekcije koje se odnose na povećanja DP-a, ali to ne mora nužno značiti i povećanje našeg proračuna</t>
  </si>
  <si>
    <t>što će se tek vidjeti kod stvarnih raspodjela decentraliziranih sredstava. Planirana su mala povećanja na izvoru 011 za te godine sukladno tablici predviđenog rasta</t>
  </si>
  <si>
    <t>državne potrošnje od 2,6% u 2021. godini u odnosu na 2020. godinu te isto toliki postotak za 2022. godinu u odnosu na 2021. godinu. Planirano je i s tog osnova</t>
  </si>
  <si>
    <t>povećanje plaća, naknada plaća i doprinosa na plaće za 2021. godinu i 2022. godinu u sličnim omjerima.</t>
  </si>
  <si>
    <t>Od županijskih stručnih službi donesene su Upute za izradu proračuna u kojima stoji da se Prijedlog Financijskog plana prorač.korisnika donosi do 03.11.2019. godine po</t>
  </si>
  <si>
    <t>usvaja na sjednici Skupštine Međimurske županije najkasnije do 31.12.2019. godine. Prvi rok za predaju Financijskom plana stručnim službama MŽ-e je pomaknut</t>
  </si>
  <si>
    <t xml:space="preserve"> s datuma 03.11.2019. na 07.11.2019. godine zbog izuzetno kratkog roka za pripremu. Nakon toga, Školski odbor OŠ Domašinec usvaja svoj Financijski plan do</t>
  </si>
  <si>
    <t>31.12.2019. godine pri čemu će se moći koristiti i detaljnija analiza proračunske klasifikacije radi potreba nas kao korisnika i to na 4. ili 5. razini Računskog plana.</t>
  </si>
  <si>
    <t xml:space="preserve">od Općine Domašinec da nas i dalje prati svojim kapitalnim i tekućim pomoćima za nabavu prijeko potrebne opreme, inventara, ali i za pomoć učenicima za državna </t>
  </si>
  <si>
    <t xml:space="preserve">natjecanja, zatim također Općine Dekanovec da nas i dalje prati svojim kapitalnim i drugim pomoćima za realizaciju opremanja PŠ Florijana Andrašeca Dekanovec, </t>
  </si>
  <si>
    <t>ali i za financiranje školskih obroka za sve učenike navedene područne škole što je sad već praksa dvije godine za redom  te na nastavak suradnje na Projektu</t>
  </si>
  <si>
    <t>"Florijan i ja", zatim za roditelje koji su naši partneri kad treba sakupljati sredstva za nabavu potrebne opreme i druge potrebe učenika ove institucije.</t>
  </si>
  <si>
    <t>Iduću godinu planiramo koristiti mjere stručnog osposobljavanja bez zasnivanja radnog odnosa (SOR) od strane HZZ-a te se nadamo suradnji i s tom institucijom.</t>
  </si>
  <si>
    <t xml:space="preserve">Škola za život koja sa sobom povlači potpuno novu paradignu učenja, poučavanja, ishode i ciljeve. S tog osnova su već ove godine dobivena značajna sredstva </t>
  </si>
  <si>
    <t>od strane nadležnog Ministarstva za opremanje škola raznom potrebnom opremom, a kako se ŠZŽ planira nastaviti i u idućem razdoblju, trebalo je uključiti i planirati</t>
  </si>
  <si>
    <t xml:space="preserve">i kapitalna ulaganja od izvora 052-ostale pomoći (od MZO-a) i to se predviđa u vrijednosti 74.000,00 kn što je na razini ove godine. Pri tome ta sredstva obuhvaćaju </t>
  </si>
  <si>
    <t>nabavu uredske opreme i namještaja, ostalih instrumenata za nastavnih proces, sportske i glazbene opreme, ulaganja u računalne programe te za kupnju lektire.</t>
  </si>
  <si>
    <t>Izmjena unutarnjih vratiju u matičnoj školi-Domašinec;                                     Rekonstrukcija rasvjete - Turčišće</t>
  </si>
  <si>
    <t>Za materijalno opremanje škole se osim našeg ministarstva planira i nabava opreme od naših općina (Domašinec i Dekanovec) te od donacija tvrtki i fiz.osoba.</t>
  </si>
  <si>
    <t xml:space="preserve">Iz toga proizlazi planiranje od 20.000,00 kuna kapitalnih pomoći od strane općina, a 15.000,00 kn donacija od strane tvrtki i fizičkih osoba. </t>
  </si>
  <si>
    <t>SUFINANC.PREH.-DEKANOVEC-OPĆ.</t>
  </si>
  <si>
    <t>Za lektirni fond se predviđa 4,5 tis.kn a za stručnu literaturu 1 tis.kn. No, ovaj put se planira i nabava udžbenika za učenike od nadležnog MZO-a i to  u visini 60.000,00 kn.</t>
  </si>
  <si>
    <t>Bazna polazišta za sve te stavke su rađena temeljem postignutih i realiziranih pomoći i donacija ove godine, što ne znači da će se iduće godine to i ostvariti, ali se mora</t>
  </si>
  <si>
    <t>uvrstiti u Financijski plan kao pretpostavka moguće realizacije.</t>
  </si>
  <si>
    <t xml:space="preserve">edukacija i stručno usavršavanje. Iznosi za stručno usavršavanje kao preduvjet kvalitete rada će se morati povećati u idućoj i u narednim godinama, pa će se u </t>
  </si>
  <si>
    <t>preraspodjeli sredstava koja su planirana iz županijskog proračuna ponovno napraviti navedeni zaokret prema nosiocima procesa, a to su zaposlenici, a manje na</t>
  </si>
  <si>
    <t xml:space="preserve">zaštite na radu i slične troškove - tu su manje, više zadani parametri ispod kojih ne možemo ići bez narušavanja normalnog funkcioniranja sustava. </t>
  </si>
  <si>
    <t>Unutar postojećih okvira, kako sada stvari stoje, svu potrebnu opremu i invetar škole nabavljat ćemo iz realizacije ostalih programa koji su sadržani u donešenom</t>
  </si>
  <si>
    <t>Godišnjem planu rada i Godišnjem kurikulumu, a ne iz sredstava primljenih od Osnivača koja nam služe samo za najnižu razinu funkcioniranja.</t>
  </si>
  <si>
    <t xml:space="preserve">najmarljivije učenike i razrede. Slobodne aktivnosti bit će organizirane kroz grupe, sekcije, uključivo i našu Školsku zadruru "Lafra" sa svojih 9 sekcija. </t>
  </si>
  <si>
    <t>U ovom Financijskom planu predviđeno je da se izdvoje aktivnosti potprograma i njihovo financiranje: tako je izdvojeno 9 potprograma koji su navedeni u tablici</t>
  </si>
  <si>
    <t>Rashoda za 2020. godinu, a radi se o sufinanciranju školske prehrane od strane Općine Dekanovec za našu PŠ Florijana Andrašeca u Dekanovcu i to za svih</t>
  </si>
  <si>
    <t xml:space="preserve">38 učenika koji trenutno pohađaju tu područnu školu i za to su predviđena sredstva od 25.000,00 kn. Drugi potprogram je projekt BOK koji ide u našoj školi već niz </t>
  </si>
  <si>
    <t xml:space="preserve">godina i koji je u početku služio za nabavu prijeko potrebne računalne opreme za uvođenje e-dnevnika, a sada služi za dokupnju zastarjele opreme ili potrošnog </t>
  </si>
  <si>
    <t>materijala za potrebe izvođenja nastave informatike i tu se planiraju sredstva od 2.000,00 kn na godišnjoj razini. Treći potprogram je onaj koji se odnosi na djelovanje</t>
  </si>
  <si>
    <t>naše ŠZ "Lafra" za koju se planiraju rashodi od 2,5 tis.kn. Sljedeći potprojekt je onaj koji se odnosi na akciju skupljanja starog papira i to su naši vlastiti prihodi</t>
  </si>
  <si>
    <t>budući da za prodaju tog papira ispostavljamo račun tvrtki Unimer iz Čakovca. Iz tih sredstava planiraju se uobičajeno nagrade najboljim učenicima, kao i nabava papira</t>
  </si>
  <si>
    <t>za školu. Iduće godine planira se i stručno osposobljavanje bez zasnivanja radnog odnosa (SOR) za 1 osobu i ta se sredstva planiraju na razini osnovnih doprinosa</t>
  </si>
  <si>
    <t>te će prema izračunu djelatnika HZZ-a na godišnjoj razini iznositi približno 8 tis.kn, budući da se radi o do sada nezaposlenoj osobi za koju se neće trebati plaćati</t>
  </si>
  <si>
    <t>doprinosi na plaću (zdravstveni - mjere olakšica) i time se smanjuje iznos s cca 14 tis.kn na cca 8 tis.kn. Potprojekt A6 je Shema voća, povrća, mlijeka i mliječnih</t>
  </si>
  <si>
    <t>proizvoda koja se planira na razini ove godine u ukupnoj visini 13.500,00 kn, od čega Agencija za plaćanje u poljoprivredi plaća osnovicu za PDV i tu se predviđa</t>
  </si>
  <si>
    <t>iznos od 12,2 tis kn, dok se iz DP namiruje PDV za taj projekt i to u iznosu 1,6 tis.kn te je tako i prikazano u Financijskom planu. Potprojekt FEAD! ili Školski obroci</t>
  </si>
  <si>
    <t xml:space="preserve">svima! Predviđa se također na razini ove godine i to za prehranu 40 učenika. Sukladno mojim saznanjima, ovaj se projekt financira 85% iz sredstava EU, a 15 % iz </t>
  </si>
  <si>
    <t>iz Državnog proračuna, te je tako i podijeljen iznos od 32,7 tis.kn na iznos od 27,8 - Pomoći EU, a 4,9 tis.kn - Ostale pomoći. Potprojekt A8 je "Florijan i ja" i on se</t>
  </si>
  <si>
    <t>već tradicionalno nastavlja kao projekt naše Područne škole u Dekanovcu i on se planira za iduću godinu u visini od 5 tis.kn, od čega će se 2 tis.kn utrošiti na neke</t>
  </si>
  <si>
    <t xml:space="preserve">materijalne rashode, a 3 tis.kn na opremu.  I zadnji potprojekt - A9 jest projekt Općine- pomoći školi u opremanju. Predviđa se na razini ove godine i to u iznosu od </t>
  </si>
  <si>
    <t>20 tis.kn, od čega za opremu male vrijednosti ili sitni inventar oko 4 tis.kn, a za uredsku opremu klase 4 - 16 tis.kn.</t>
  </si>
  <si>
    <t>računovodstva. Ukupno planirano na poziciji rashoda za zaposlene  od osnivača  planira se 25 tis.kn što predstavlja povećanje u odnosu na ranije razdoblje.</t>
  </si>
  <si>
    <t>svrhe, locco vožnja - odlazak na ŽSV-e za učitelje te kotizaciju za seminare za ravnatelja i administrativno osoblje, tečajevi za tehničko osoblje i slično.</t>
  </si>
  <si>
    <t>fiskalne godine,  plan je da će biti potrošena sva sredstva planirana za ovu godinu, a da će u idućoj godini biti postignut isti iznos u odnosu na onaj iz prethodne godine tj.</t>
  </si>
  <si>
    <t>U Prijedlogu plana nije vidljivo, ali se ovdje mora spomenuti i doprinos realizaciji projekta 1 osobnog asistenta u nastavi putem Saveza udruga osoba s invaliditetom MŽ-e.</t>
  </si>
  <si>
    <t>realizacija za školu bitnih projekata, a tu su nam opet bitni i roditelji učenika. Od ove školske godine uvela  se frontalno u sve osnovnoškolske ustanove, pa tako i našu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</si>
</sst>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 wrapText="1"/>
    </xf>
    <xf numFmtId="4" fontId="24" fillId="0" borderId="13" xfId="0" applyNumberFormat="1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wrapText="1"/>
    </xf>
    <xf numFmtId="3" fontId="24" fillId="0" borderId="13" xfId="0" applyNumberFormat="1" applyFont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wrapText="1"/>
    </xf>
    <xf numFmtId="4" fontId="19" fillId="0" borderId="13" xfId="0" applyNumberFormat="1" applyFont="1" applyFill="1" applyBorder="1" applyAlignment="1" applyProtection="1"/>
    <xf numFmtId="4" fontId="19" fillId="0" borderId="13" xfId="0" applyNumberFormat="1" applyFont="1" applyFill="1" applyBorder="1" applyAlignment="1" applyProtection="1">
      <alignment wrapText="1"/>
    </xf>
    <xf numFmtId="0" fontId="29" fillId="0" borderId="18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center" wrapText="1"/>
    </xf>
    <xf numFmtId="0" fontId="29" fillId="0" borderId="19" xfId="0" quotePrefix="1" applyNumberFormat="1" applyFont="1" applyFill="1" applyBorder="1" applyAlignment="1" applyProtection="1">
      <alignment horizontal="left"/>
    </xf>
    <xf numFmtId="0" fontId="24" fillId="0" borderId="20" xfId="0" applyNumberFormat="1" applyFont="1" applyFill="1" applyBorder="1" applyAlignment="1" applyProtection="1">
      <alignment vertical="center" wrapText="1"/>
    </xf>
    <xf numFmtId="0" fontId="24" fillId="0" borderId="21" xfId="0" applyNumberFormat="1" applyFont="1" applyFill="1" applyBorder="1" applyAlignment="1" applyProtection="1">
      <alignment vertical="center" wrapText="1"/>
    </xf>
    <xf numFmtId="4" fontId="24" fillId="0" borderId="17" xfId="0" applyNumberFormat="1" applyFont="1" applyFill="1" applyBorder="1" applyAlignment="1" applyProtection="1">
      <alignment horizontal="right" wrapText="1"/>
    </xf>
    <xf numFmtId="0" fontId="19" fillId="0" borderId="22" xfId="0" applyFont="1" applyBorder="1" applyAlignment="1">
      <alignment horizontal="left"/>
    </xf>
    <xf numFmtId="4" fontId="24" fillId="0" borderId="23" xfId="0" applyNumberFormat="1" applyFont="1" applyFill="1" applyBorder="1" applyAlignment="1" applyProtection="1">
      <alignment horizontal="right" wrapText="1"/>
    </xf>
    <xf numFmtId="4" fontId="24" fillId="0" borderId="24" xfId="0" applyNumberFormat="1" applyFont="1" applyFill="1" applyBorder="1" applyAlignment="1" applyProtection="1">
      <alignment horizontal="right" wrapText="1"/>
    </xf>
    <xf numFmtId="4" fontId="24" fillId="0" borderId="25" xfId="0" applyNumberFormat="1" applyFont="1" applyFill="1" applyBorder="1" applyAlignment="1" applyProtection="1">
      <alignment horizontal="right" wrapText="1"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Fill="1" applyBorder="1" applyAlignment="1" applyProtection="1">
      <alignment horizontal="right" wrapText="1"/>
    </xf>
    <xf numFmtId="0" fontId="24" fillId="0" borderId="18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center" wrapText="1"/>
    </xf>
    <xf numFmtId="0" fontId="24" fillId="0" borderId="19" xfId="0" quotePrefix="1" applyNumberFormat="1" applyFont="1" applyFill="1" applyBorder="1" applyAlignment="1" applyProtection="1">
      <alignment horizontal="left"/>
    </xf>
    <xf numFmtId="4" fontId="24" fillId="0" borderId="23" xfId="0" applyNumberFormat="1" applyFont="1" applyFill="1" applyBorder="1" applyAlignment="1" applyProtection="1"/>
    <xf numFmtId="4" fontId="24" fillId="0" borderId="27" xfId="0" applyNumberFormat="1" applyFont="1" applyBorder="1" applyAlignment="1">
      <alignment horizontal="right"/>
    </xf>
    <xf numFmtId="4" fontId="24" fillId="0" borderId="24" xfId="0" applyNumberFormat="1" applyFont="1" applyFill="1" applyBorder="1" applyAlignment="1" applyProtection="1"/>
    <xf numFmtId="4" fontId="24" fillId="0" borderId="28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4" fillId="0" borderId="22" xfId="0" quotePrefix="1" applyFont="1" applyBorder="1" applyAlignment="1">
      <alignment horizontal="left"/>
    </xf>
    <xf numFmtId="0" fontId="22" fillId="0" borderId="17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>
      <alignment wrapText="1"/>
    </xf>
    <xf numFmtId="3" fontId="24" fillId="0" borderId="23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0" fontId="22" fillId="0" borderId="25" xfId="0" applyNumberFormat="1" applyFont="1" applyFill="1" applyBorder="1" applyAlignment="1" applyProtection="1"/>
    <xf numFmtId="3" fontId="24" fillId="0" borderId="26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3" fillId="18" borderId="18" xfId="0" applyNumberFormat="1" applyFont="1" applyFill="1" applyBorder="1" applyAlignment="1" applyProtection="1">
      <alignment horizontal="center" vertical="center" wrapText="1"/>
    </xf>
    <xf numFmtId="0" fontId="23" fillId="18" borderId="2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3" fillId="18" borderId="21" xfId="0" applyNumberFormat="1" applyFont="1" applyFill="1" applyBorder="1" applyAlignment="1" applyProtection="1">
      <alignment horizontal="center" vertical="center" wrapText="1"/>
    </xf>
    <xf numFmtId="4" fontId="24" fillId="0" borderId="39" xfId="0" applyNumberFormat="1" applyFont="1" applyFill="1" applyBorder="1" applyAlignment="1" applyProtection="1">
      <alignment horizontal="right" wrapText="1"/>
    </xf>
    <xf numFmtId="1" fontId="32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4" fontId="24" fillId="0" borderId="39" xfId="0" applyNumberFormat="1" applyFont="1" applyBorder="1" applyAlignment="1">
      <alignment horizontal="right"/>
    </xf>
    <xf numFmtId="4" fontId="24" fillId="0" borderId="44" xfId="0" applyNumberFormat="1" applyFont="1" applyFill="1" applyBorder="1" applyAlignment="1" applyProtection="1">
      <alignment horizontal="right" wrapText="1"/>
    </xf>
    <xf numFmtId="0" fontId="23" fillId="18" borderId="2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/>
    <xf numFmtId="4" fontId="24" fillId="0" borderId="32" xfId="0" applyNumberFormat="1" applyFont="1" applyFill="1" applyBorder="1" applyAlignment="1" applyProtection="1">
      <alignment horizontal="right" wrapText="1"/>
    </xf>
    <xf numFmtId="4" fontId="24" fillId="0" borderId="54" xfId="0" applyNumberFormat="1" applyFont="1" applyFill="1" applyBorder="1" applyAlignment="1" applyProtection="1">
      <alignment horizontal="right" wrapText="1"/>
    </xf>
    <xf numFmtId="4" fontId="24" fillId="0" borderId="33" xfId="0" applyNumberFormat="1" applyFont="1" applyFill="1" applyBorder="1" applyAlignment="1" applyProtection="1">
      <alignment horizontal="right" wrapText="1"/>
    </xf>
    <xf numFmtId="4" fontId="24" fillId="0" borderId="0" xfId="0" applyNumberFormat="1" applyFont="1" applyFill="1" applyBorder="1" applyAlignment="1" applyProtection="1">
      <alignment horizontal="right" wrapText="1"/>
    </xf>
    <xf numFmtId="4" fontId="24" fillId="0" borderId="30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36" fillId="0" borderId="25" xfId="0" applyNumberFormat="1" applyFont="1" applyFill="1" applyBorder="1" applyAlignment="1" applyProtection="1">
      <alignment horizontal="right"/>
    </xf>
    <xf numFmtId="0" fontId="36" fillId="0" borderId="13" xfId="0" applyNumberFormat="1" applyFont="1" applyFill="1" applyBorder="1" applyAlignment="1" applyProtection="1">
      <alignment wrapText="1"/>
    </xf>
    <xf numFmtId="4" fontId="36" fillId="0" borderId="13" xfId="0" applyNumberFormat="1" applyFont="1" applyFill="1" applyBorder="1" applyAlignment="1" applyProtection="1"/>
    <xf numFmtId="4" fontId="36" fillId="0" borderId="17" xfId="0" applyNumberFormat="1" applyFont="1" applyFill="1" applyBorder="1" applyAlignment="1" applyProtection="1"/>
    <xf numFmtId="0" fontId="23" fillId="0" borderId="25" xfId="0" applyNumberFormat="1" applyFont="1" applyFill="1" applyBorder="1" applyAlignment="1" applyProtection="1">
      <alignment horizontal="center"/>
    </xf>
    <xf numFmtId="0" fontId="23" fillId="0" borderId="13" xfId="0" applyNumberFormat="1" applyFont="1" applyFill="1" applyBorder="1" applyAlignment="1" applyProtection="1">
      <alignment wrapText="1"/>
    </xf>
    <xf numFmtId="4" fontId="23" fillId="0" borderId="13" xfId="0" applyNumberFormat="1" applyFont="1" applyFill="1" applyBorder="1" applyAlignment="1" applyProtection="1"/>
    <xf numFmtId="4" fontId="23" fillId="0" borderId="17" xfId="0" applyNumberFormat="1" applyFont="1" applyFill="1" applyBorder="1" applyAlignment="1" applyProtection="1"/>
    <xf numFmtId="0" fontId="36" fillId="0" borderId="25" xfId="0" applyNumberFormat="1" applyFont="1" applyFill="1" applyBorder="1" applyAlignment="1" applyProtection="1">
      <alignment horizontal="center"/>
    </xf>
    <xf numFmtId="0" fontId="36" fillId="0" borderId="13" xfId="0" applyNumberFormat="1" applyFont="1" applyFill="1" applyBorder="1" applyAlignment="1" applyProtection="1"/>
    <xf numFmtId="0" fontId="36" fillId="0" borderId="17" xfId="0" applyNumberFormat="1" applyFont="1" applyFill="1" applyBorder="1" applyAlignment="1" applyProtection="1"/>
    <xf numFmtId="0" fontId="37" fillId="0" borderId="13" xfId="0" applyNumberFormat="1" applyFont="1" applyFill="1" applyBorder="1" applyAlignment="1" applyProtection="1">
      <alignment wrapText="1"/>
    </xf>
    <xf numFmtId="0" fontId="23" fillId="0" borderId="13" xfId="0" applyNumberFormat="1" applyFont="1" applyFill="1" applyBorder="1" applyAlignment="1" applyProtection="1"/>
    <xf numFmtId="0" fontId="23" fillId="0" borderId="17" xfId="0" applyNumberFormat="1" applyFont="1" applyFill="1" applyBorder="1" applyAlignment="1" applyProtection="1"/>
    <xf numFmtId="0" fontId="23" fillId="0" borderId="25" xfId="0" applyNumberFormat="1" applyFont="1" applyFill="1" applyBorder="1" applyAlignment="1" applyProtection="1">
      <alignment horizontal="left"/>
    </xf>
    <xf numFmtId="4" fontId="36" fillId="20" borderId="13" xfId="0" applyNumberFormat="1" applyFont="1" applyFill="1" applyBorder="1" applyAlignment="1" applyProtection="1"/>
    <xf numFmtId="0" fontId="23" fillId="0" borderId="25" xfId="0" applyNumberFormat="1" applyFont="1" applyFill="1" applyBorder="1" applyAlignment="1" applyProtection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/>
    </xf>
    <xf numFmtId="0" fontId="38" fillId="0" borderId="17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18" borderId="13" xfId="0" applyNumberFormat="1" applyFont="1" applyFill="1" applyBorder="1" applyAlignment="1" applyProtection="1">
      <alignment horizontal="center" vertical="center" wrapText="1"/>
    </xf>
    <xf numFmtId="4" fontId="23" fillId="18" borderId="13" xfId="0" applyNumberFormat="1" applyFont="1" applyFill="1" applyBorder="1" applyAlignment="1" applyProtection="1">
      <alignment horizontal="right" wrapText="1"/>
    </xf>
    <xf numFmtId="4" fontId="23" fillId="18" borderId="13" xfId="0" applyNumberFormat="1" applyFont="1" applyFill="1" applyBorder="1" applyAlignment="1" applyProtection="1">
      <alignment horizontal="right" vertical="center" wrapText="1"/>
    </xf>
    <xf numFmtId="0" fontId="23" fillId="18" borderId="13" xfId="0" applyNumberFormat="1" applyFont="1" applyFill="1" applyBorder="1" applyAlignment="1" applyProtection="1">
      <alignment horizontal="right" vertical="center" wrapText="1"/>
    </xf>
    <xf numFmtId="0" fontId="23" fillId="18" borderId="17" xfId="0" applyNumberFormat="1" applyFont="1" applyFill="1" applyBorder="1" applyAlignment="1" applyProtection="1">
      <alignment horizontal="right" vertical="center" wrapText="1"/>
    </xf>
    <xf numFmtId="4" fontId="36" fillId="18" borderId="13" xfId="0" applyNumberFormat="1" applyFont="1" applyFill="1" applyBorder="1" applyAlignment="1" applyProtection="1">
      <alignment horizontal="right" vertical="center" wrapText="1"/>
    </xf>
    <xf numFmtId="4" fontId="36" fillId="18" borderId="13" xfId="0" applyNumberFormat="1" applyFont="1" applyFill="1" applyBorder="1" applyAlignment="1" applyProtection="1">
      <alignment horizontal="right" wrapText="1"/>
    </xf>
    <xf numFmtId="4" fontId="36" fillId="0" borderId="16" xfId="0" applyNumberFormat="1" applyFont="1" applyFill="1" applyBorder="1" applyAlignment="1" applyProtection="1">
      <alignment horizontal="center"/>
    </xf>
    <xf numFmtId="4" fontId="36" fillId="0" borderId="3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left" wrapText="1"/>
    </xf>
    <xf numFmtId="4" fontId="36" fillId="0" borderId="0" xfId="0" applyNumberFormat="1" applyFont="1" applyFill="1" applyBorder="1" applyAlignment="1" applyProtection="1">
      <alignment horizontal="right" wrapText="1"/>
    </xf>
    <xf numFmtId="4" fontId="36" fillId="0" borderId="0" xfId="0" applyNumberFormat="1" applyFont="1" applyFill="1" applyBorder="1" applyAlignment="1" applyProtection="1">
      <alignment horizontal="center"/>
    </xf>
    <xf numFmtId="1" fontId="39" fillId="19" borderId="12" xfId="0" applyNumberFormat="1" applyFont="1" applyFill="1" applyBorder="1" applyAlignment="1">
      <alignment horizontal="right" vertical="top" wrapText="1"/>
    </xf>
    <xf numFmtId="1" fontId="39" fillId="19" borderId="34" xfId="0" applyNumberFormat="1" applyFont="1" applyFill="1" applyBorder="1" applyAlignment="1">
      <alignment horizontal="left" wrapText="1"/>
    </xf>
    <xf numFmtId="0" fontId="39" fillId="0" borderId="35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21" xfId="0" applyFont="1" applyBorder="1" applyAlignment="1">
      <alignment vertical="center" wrapText="1"/>
    </xf>
    <xf numFmtId="1" fontId="40" fillId="19" borderId="15" xfId="0" applyNumberFormat="1" applyFont="1" applyFill="1" applyBorder="1" applyAlignment="1">
      <alignment horizontal="left" wrapText="1"/>
    </xf>
    <xf numFmtId="0" fontId="39" fillId="0" borderId="25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4" fontId="40" fillId="0" borderId="13" xfId="0" applyNumberFormat="1" applyFont="1" applyBorder="1" applyAlignment="1">
      <alignment horizontal="right"/>
    </xf>
    <xf numFmtId="4" fontId="40" fillId="0" borderId="13" xfId="0" applyNumberFormat="1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1" fontId="40" fillId="19" borderId="36" xfId="0" applyNumberFormat="1" applyFont="1" applyFill="1" applyBorder="1" applyAlignment="1">
      <alignment horizontal="left" wrapText="1"/>
    </xf>
    <xf numFmtId="0" fontId="39" fillId="0" borderId="31" xfId="0" applyFont="1" applyBorder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4" fontId="40" fillId="0" borderId="37" xfId="0" applyNumberFormat="1" applyFont="1" applyBorder="1" applyAlignment="1">
      <alignment horizontal="right"/>
    </xf>
    <xf numFmtId="4" fontId="40" fillId="0" borderId="32" xfId="0" applyNumberFormat="1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40" fillId="0" borderId="17" xfId="0" applyNumberFormat="1" applyFont="1" applyBorder="1" applyAlignment="1">
      <alignment vertical="center" wrapText="1"/>
    </xf>
    <xf numFmtId="1" fontId="40" fillId="0" borderId="15" xfId="0" applyNumberFormat="1" applyFont="1" applyBorder="1" applyAlignment="1">
      <alignment horizontal="left" wrapText="1"/>
    </xf>
    <xf numFmtId="4" fontId="40" fillId="0" borderId="14" xfId="0" applyNumberFormat="1" applyFont="1" applyBorder="1" applyAlignment="1">
      <alignment horizontal="right" wrapText="1"/>
    </xf>
    <xf numFmtId="4" fontId="40" fillId="0" borderId="13" xfId="0" applyNumberFormat="1" applyFont="1" applyBorder="1"/>
    <xf numFmtId="4" fontId="40" fillId="0" borderId="13" xfId="0" applyNumberFormat="1" applyFont="1" applyBorder="1" applyAlignment="1">
      <alignment horizontal="right" wrapText="1"/>
    </xf>
    <xf numFmtId="4" fontId="40" fillId="0" borderId="13" xfId="0" applyNumberFormat="1" applyFont="1" applyBorder="1" applyAlignment="1">
      <alignment horizontal="center" vertical="center" wrapText="1"/>
    </xf>
    <xf numFmtId="4" fontId="40" fillId="0" borderId="17" xfId="0" applyNumberFormat="1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right"/>
    </xf>
    <xf numFmtId="4" fontId="40" fillId="0" borderId="17" xfId="0" applyNumberFormat="1" applyFont="1" applyBorder="1"/>
    <xf numFmtId="1" fontId="39" fillId="0" borderId="10" xfId="0" applyNumberFormat="1" applyFont="1" applyBorder="1" applyAlignment="1">
      <alignment wrapText="1"/>
    </xf>
    <xf numFmtId="4" fontId="39" fillId="0" borderId="29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1" fontId="39" fillId="19" borderId="43" xfId="0" applyNumberFormat="1" applyFont="1" applyFill="1" applyBorder="1" applyAlignment="1">
      <alignment horizontal="left" wrapText="1"/>
    </xf>
    <xf numFmtId="0" fontId="39" fillId="0" borderId="41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4" fontId="40" fillId="0" borderId="37" xfId="0" applyNumberFormat="1" applyFont="1" applyBorder="1" applyAlignment="1">
      <alignment vertical="center" wrapText="1"/>
    </xf>
    <xf numFmtId="0" fontId="40" fillId="0" borderId="37" xfId="0" applyFont="1" applyBorder="1" applyAlignment="1">
      <alignment vertical="center" wrapText="1"/>
    </xf>
    <xf numFmtId="0" fontId="39" fillId="0" borderId="42" xfId="0" applyFont="1" applyBorder="1" applyAlignment="1">
      <alignment vertical="center" wrapText="1"/>
    </xf>
    <xf numFmtId="1" fontId="40" fillId="19" borderId="34" xfId="0" applyNumberFormat="1" applyFont="1" applyFill="1" applyBorder="1" applyAlignment="1">
      <alignment horizontal="left" wrapText="1"/>
    </xf>
    <xf numFmtId="0" fontId="39" fillId="0" borderId="45" xfId="0" applyFont="1" applyBorder="1" applyAlignment="1">
      <alignment vertical="center" wrapText="1"/>
    </xf>
    <xf numFmtId="1" fontId="40" fillId="0" borderId="15" xfId="0" applyNumberFormat="1" applyFont="1" applyBorder="1" applyAlignment="1">
      <alignment wrapText="1"/>
    </xf>
    <xf numFmtId="1" fontId="39" fillId="0" borderId="0" xfId="0" applyNumberFormat="1" applyFont="1" applyBorder="1" applyAlignment="1">
      <alignment wrapText="1"/>
    </xf>
    <xf numFmtId="4" fontId="39" fillId="0" borderId="0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wrapText="1"/>
    </xf>
    <xf numFmtId="4" fontId="40" fillId="0" borderId="37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36" fillId="0" borderId="52" xfId="0" applyNumberFormat="1" applyFont="1" applyFill="1" applyBorder="1" applyAlignment="1" applyProtection="1">
      <alignment horizontal="right"/>
    </xf>
    <xf numFmtId="1" fontId="40" fillId="0" borderId="36" xfId="0" applyNumberFormat="1" applyFont="1" applyBorder="1" applyAlignment="1">
      <alignment horizontal="left" wrapText="1"/>
    </xf>
    <xf numFmtId="4" fontId="40" fillId="0" borderId="0" xfId="0" applyNumberFormat="1" applyFont="1" applyBorder="1" applyAlignment="1">
      <alignment horizontal="right"/>
    </xf>
    <xf numFmtId="4" fontId="40" fillId="0" borderId="11" xfId="0" applyNumberFormat="1" applyFont="1" applyBorder="1" applyAlignment="1">
      <alignment horizontal="right"/>
    </xf>
    <xf numFmtId="4" fontId="40" fillId="0" borderId="55" xfId="0" applyNumberFormat="1" applyFont="1" applyBorder="1"/>
    <xf numFmtId="4" fontId="40" fillId="0" borderId="56" xfId="0" applyNumberFormat="1" applyFont="1" applyBorder="1"/>
    <xf numFmtId="4" fontId="40" fillId="0" borderId="55" xfId="0" applyNumberFormat="1" applyFont="1" applyBorder="1" applyAlignment="1">
      <alignment horizontal="right"/>
    </xf>
    <xf numFmtId="4" fontId="40" fillId="0" borderId="56" xfId="0" applyNumberFormat="1" applyFont="1" applyBorder="1" applyAlignment="1">
      <alignment horizontal="right"/>
    </xf>
    <xf numFmtId="4" fontId="40" fillId="0" borderId="30" xfId="0" applyNumberFormat="1" applyFont="1" applyBorder="1" applyAlignment="1">
      <alignment horizontal="right"/>
    </xf>
    <xf numFmtId="4" fontId="40" fillId="0" borderId="30" xfId="0" applyNumberFormat="1" applyFont="1" applyBorder="1"/>
    <xf numFmtId="4" fontId="40" fillId="0" borderId="40" xfId="0" applyNumberFormat="1" applyFont="1" applyBorder="1"/>
    <xf numFmtId="0" fontId="36" fillId="0" borderId="52" xfId="0" applyNumberFormat="1" applyFont="1" applyFill="1" applyBorder="1" applyAlignment="1" applyProtection="1">
      <alignment horizontal="center"/>
    </xf>
    <xf numFmtId="0" fontId="36" fillId="0" borderId="16" xfId="0" applyNumberFormat="1" applyFont="1" applyFill="1" applyBorder="1" applyAlignment="1" applyProtection="1">
      <alignment wrapText="1"/>
    </xf>
    <xf numFmtId="4" fontId="23" fillId="0" borderId="16" xfId="0" applyNumberFormat="1" applyFont="1" applyFill="1" applyBorder="1" applyAlignment="1" applyProtection="1"/>
    <xf numFmtId="0" fontId="36" fillId="0" borderId="16" xfId="0" applyNumberFormat="1" applyFont="1" applyFill="1" applyBorder="1" applyAlignment="1" applyProtection="1"/>
    <xf numFmtId="4" fontId="36" fillId="0" borderId="16" xfId="0" applyNumberFormat="1" applyFont="1" applyFill="1" applyBorder="1" applyAlignment="1" applyProtection="1"/>
    <xf numFmtId="0" fontId="36" fillId="0" borderId="38" xfId="0" applyNumberFormat="1" applyFont="1" applyFill="1" applyBorder="1" applyAlignment="1" applyProtection="1"/>
    <xf numFmtId="0" fontId="23" fillId="0" borderId="41" xfId="0" applyNumberFormat="1" applyFont="1" applyFill="1" applyBorder="1" applyAlignment="1" applyProtection="1">
      <alignment horizontal="left"/>
    </xf>
    <xf numFmtId="4" fontId="36" fillId="0" borderId="37" xfId="0" applyNumberFormat="1" applyFont="1" applyFill="1" applyBorder="1" applyAlignment="1" applyProtection="1"/>
    <xf numFmtId="4" fontId="36" fillId="20" borderId="37" xfId="0" applyNumberFormat="1" applyFont="1" applyFill="1" applyBorder="1" applyAlignment="1" applyProtection="1"/>
    <xf numFmtId="4" fontId="23" fillId="0" borderId="37" xfId="0" applyNumberFormat="1" applyFont="1" applyFill="1" applyBorder="1" applyAlignment="1" applyProtection="1"/>
    <xf numFmtId="4" fontId="36" fillId="0" borderId="42" xfId="0" applyNumberFormat="1" applyFont="1" applyFill="1" applyBorder="1" applyAlignment="1" applyProtection="1"/>
    <xf numFmtId="0" fontId="23" fillId="0" borderId="35" xfId="0" applyNumberFormat="1" applyFont="1" applyFill="1" applyBorder="1" applyAlignment="1" applyProtection="1">
      <alignment horizontal="left"/>
    </xf>
    <xf numFmtId="4" fontId="36" fillId="0" borderId="20" xfId="0" applyNumberFormat="1" applyFont="1" applyFill="1" applyBorder="1" applyAlignment="1" applyProtection="1"/>
    <xf numFmtId="4" fontId="36" fillId="20" borderId="20" xfId="0" applyNumberFormat="1" applyFont="1" applyFill="1" applyBorder="1" applyAlignment="1" applyProtection="1"/>
    <xf numFmtId="4" fontId="23" fillId="0" borderId="20" xfId="0" applyNumberFormat="1" applyFont="1" applyFill="1" applyBorder="1" applyAlignment="1" applyProtection="1"/>
    <xf numFmtId="4" fontId="36" fillId="0" borderId="21" xfId="0" applyNumberFormat="1" applyFont="1" applyFill="1" applyBorder="1" applyAlignment="1" applyProtection="1"/>
    <xf numFmtId="0" fontId="36" fillId="0" borderId="26" xfId="0" applyNumberFormat="1" applyFont="1" applyFill="1" applyBorder="1" applyAlignment="1" applyProtection="1">
      <alignment horizontal="right"/>
    </xf>
    <xf numFmtId="0" fontId="36" fillId="0" borderId="23" xfId="0" applyNumberFormat="1" applyFont="1" applyFill="1" applyBorder="1" applyAlignment="1" applyProtection="1">
      <alignment wrapText="1"/>
    </xf>
    <xf numFmtId="4" fontId="36" fillId="0" borderId="23" xfId="0" applyNumberFormat="1" applyFont="1" applyFill="1" applyBorder="1" applyAlignment="1" applyProtection="1"/>
    <xf numFmtId="4" fontId="36" fillId="20" borderId="23" xfId="0" applyNumberFormat="1" applyFont="1" applyFill="1" applyBorder="1" applyAlignment="1" applyProtection="1"/>
    <xf numFmtId="4" fontId="23" fillId="0" borderId="23" xfId="0" applyNumberFormat="1" applyFont="1" applyFill="1" applyBorder="1" applyAlignment="1" applyProtection="1"/>
    <xf numFmtId="4" fontId="36" fillId="0" borderId="24" xfId="0" applyNumberFormat="1" applyFont="1" applyFill="1" applyBorder="1" applyAlignment="1" applyProtection="1"/>
    <xf numFmtId="0" fontId="23" fillId="0" borderId="20" xfId="0" applyNumberFormat="1" applyFont="1" applyFill="1" applyBorder="1" applyAlignment="1" applyProtection="1">
      <alignment wrapText="1"/>
    </xf>
    <xf numFmtId="0" fontId="41" fillId="0" borderId="20" xfId="0" applyNumberFormat="1" applyFont="1" applyFill="1" applyBorder="1" applyAlignment="1" applyProtection="1">
      <alignment wrapText="1"/>
    </xf>
    <xf numFmtId="0" fontId="36" fillId="0" borderId="0" xfId="0" applyNumberFormat="1" applyFont="1" applyFill="1" applyBorder="1" applyAlignment="1" applyProtection="1">
      <alignment wrapText="1"/>
    </xf>
    <xf numFmtId="4" fontId="36" fillId="0" borderId="0" xfId="0" applyNumberFormat="1" applyFont="1" applyFill="1" applyBorder="1" applyAlignment="1" applyProtection="1"/>
    <xf numFmtId="4" fontId="36" fillId="20" borderId="0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0" fontId="23" fillId="0" borderId="52" xfId="0" applyNumberFormat="1" applyFont="1" applyFill="1" applyBorder="1" applyAlignment="1" applyProtection="1">
      <alignment horizontal="center"/>
    </xf>
    <xf numFmtId="4" fontId="36" fillId="20" borderId="16" xfId="0" applyNumberFormat="1" applyFont="1" applyFill="1" applyBorder="1" applyAlignment="1" applyProtection="1"/>
    <xf numFmtId="4" fontId="36" fillId="0" borderId="38" xfId="0" applyNumberFormat="1" applyFont="1" applyFill="1" applyBorder="1" applyAlignment="1" applyProtection="1"/>
    <xf numFmtId="0" fontId="36" fillId="0" borderId="57" xfId="0" applyNumberFormat="1" applyFont="1" applyFill="1" applyBorder="1" applyAlignment="1" applyProtection="1">
      <alignment horizontal="right"/>
    </xf>
    <xf numFmtId="0" fontId="36" fillId="0" borderId="32" xfId="0" applyNumberFormat="1" applyFont="1" applyFill="1" applyBorder="1" applyAlignment="1" applyProtection="1">
      <alignment wrapText="1"/>
    </xf>
    <xf numFmtId="4" fontId="36" fillId="0" borderId="32" xfId="0" applyNumberFormat="1" applyFont="1" applyFill="1" applyBorder="1" applyAlignment="1" applyProtection="1"/>
    <xf numFmtId="4" fontId="36" fillId="20" borderId="32" xfId="0" applyNumberFormat="1" applyFont="1" applyFill="1" applyBorder="1" applyAlignment="1" applyProtection="1"/>
    <xf numFmtId="4" fontId="23" fillId="0" borderId="32" xfId="0" applyNumberFormat="1" applyFont="1" applyFill="1" applyBorder="1" applyAlignment="1" applyProtection="1"/>
    <xf numFmtId="4" fontId="36" fillId="0" borderId="33" xfId="0" applyNumberFormat="1" applyFont="1" applyFill="1" applyBorder="1" applyAlignment="1" applyProtection="1"/>
    <xf numFmtId="0" fontId="41" fillId="0" borderId="37" xfId="0" applyNumberFormat="1" applyFont="1" applyFill="1" applyBorder="1" applyAlignment="1" applyProtection="1">
      <alignment wrapText="1"/>
    </xf>
    <xf numFmtId="0" fontId="42" fillId="0" borderId="13" xfId="0" applyNumberFormat="1" applyFont="1" applyFill="1" applyBorder="1" applyAlignment="1" applyProtection="1">
      <alignment wrapText="1"/>
    </xf>
    <xf numFmtId="0" fontId="42" fillId="0" borderId="2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4" fontId="36" fillId="0" borderId="16" xfId="0" applyNumberFormat="1" applyFont="1" applyFill="1" applyBorder="1" applyAlignment="1" applyProtection="1">
      <alignment horizontal="right" wrapText="1"/>
    </xf>
    <xf numFmtId="0" fontId="36" fillId="18" borderId="18" xfId="0" applyNumberFormat="1" applyFont="1" applyFill="1" applyBorder="1" applyAlignment="1" applyProtection="1">
      <alignment horizontal="center" vertical="center" wrapText="1"/>
    </xf>
    <xf numFmtId="0" fontId="36" fillId="18" borderId="20" xfId="0" applyNumberFormat="1" applyFont="1" applyFill="1" applyBorder="1" applyAlignment="1" applyProtection="1">
      <alignment horizontal="center" vertical="center" wrapText="1"/>
    </xf>
    <xf numFmtId="0" fontId="36" fillId="18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>
      <alignment horizontal="left" wrapText="1"/>
    </xf>
    <xf numFmtId="0" fontId="18" fillId="0" borderId="46" xfId="0" applyNumberFormat="1" applyFont="1" applyFill="1" applyBorder="1" applyAlignment="1" applyProtection="1">
      <alignment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19" fillId="0" borderId="22" xfId="0" quotePrefix="1" applyNumberFormat="1" applyFont="1" applyFill="1" applyBorder="1" applyAlignment="1" applyProtection="1">
      <alignment horizontal="left" wrapText="1"/>
    </xf>
    <xf numFmtId="0" fontId="24" fillId="0" borderId="28" xfId="0" applyNumberFormat="1" applyFont="1" applyFill="1" applyBorder="1" applyAlignment="1" applyProtection="1">
      <alignment horizontal="left" wrapText="1"/>
    </xf>
    <xf numFmtId="0" fontId="22" fillId="0" borderId="46" xfId="0" applyNumberFormat="1" applyFont="1" applyFill="1" applyBorder="1" applyAlignment="1" applyProtection="1">
      <alignment wrapText="1"/>
    </xf>
    <xf numFmtId="0" fontId="22" fillId="0" borderId="46" xfId="0" applyNumberFormat="1" applyFont="1" applyFill="1" applyBorder="1" applyAlignment="1" applyProtection="1"/>
    <xf numFmtId="0" fontId="24" fillId="0" borderId="47" xfId="0" quotePrefix="1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/>
    <xf numFmtId="0" fontId="22" fillId="0" borderId="49" xfId="0" applyNumberFormat="1" applyFont="1" applyFill="1" applyBorder="1" applyAlignment="1" applyProtection="1"/>
    <xf numFmtId="0" fontId="24" fillId="0" borderId="22" xfId="0" applyFont="1" applyBorder="1" applyAlignment="1">
      <alignment horizontal="left" wrapText="1"/>
    </xf>
    <xf numFmtId="0" fontId="0" fillId="0" borderId="11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19" fillId="0" borderId="28" xfId="0" quotePrefix="1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vertical="center" wrapText="1"/>
    </xf>
    <xf numFmtId="0" fontId="19" fillId="0" borderId="22" xfId="0" quotePrefix="1" applyFont="1" applyBorder="1" applyAlignment="1">
      <alignment horizontal="left"/>
    </xf>
    <xf numFmtId="4" fontId="39" fillId="0" borderId="0" xfId="0" applyNumberFormat="1" applyFont="1" applyBorder="1" applyAlignment="1">
      <alignment horizontal="center"/>
    </xf>
    <xf numFmtId="4" fontId="39" fillId="0" borderId="29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51" xfId="0" applyNumberFormat="1" applyFont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36" fillId="0" borderId="52" xfId="0" applyNumberFormat="1" applyFont="1" applyFill="1" applyBorder="1" applyAlignment="1" applyProtection="1">
      <alignment horizontal="right"/>
    </xf>
    <xf numFmtId="0" fontId="36" fillId="0" borderId="53" xfId="0" applyNumberFormat="1" applyFont="1" applyFill="1" applyBorder="1" applyAlignment="1" applyProtection="1">
      <alignment horizontal="right"/>
    </xf>
    <xf numFmtId="0" fontId="36" fillId="0" borderId="16" xfId="0" applyNumberFormat="1" applyFont="1" applyFill="1" applyBorder="1" applyAlignment="1" applyProtection="1">
      <alignment horizontal="left" wrapText="1"/>
    </xf>
    <xf numFmtId="0" fontId="36" fillId="0" borderId="30" xfId="0" applyNumberFormat="1" applyFont="1" applyFill="1" applyBorder="1" applyAlignment="1" applyProtection="1">
      <alignment horizontal="left" wrapText="1"/>
    </xf>
    <xf numFmtId="4" fontId="36" fillId="0" borderId="16" xfId="0" applyNumberFormat="1" applyFont="1" applyFill="1" applyBorder="1" applyAlignment="1" applyProtection="1">
      <alignment horizontal="right" wrapText="1"/>
    </xf>
    <xf numFmtId="4" fontId="36" fillId="0" borderId="30" xfId="0" applyNumberFormat="1" applyFont="1" applyFill="1" applyBorder="1" applyAlignment="1" applyProtection="1">
      <alignment horizontal="right" wrapText="1"/>
    </xf>
    <xf numFmtId="4" fontId="36" fillId="0" borderId="16" xfId="0" applyNumberFormat="1" applyFont="1" applyFill="1" applyBorder="1" applyAlignment="1" applyProtection="1">
      <alignment horizontal="center"/>
    </xf>
    <xf numFmtId="4" fontId="36" fillId="0" borderId="30" xfId="0" applyNumberFormat="1" applyFont="1" applyFill="1" applyBorder="1" applyAlignment="1" applyProtection="1">
      <alignment horizontal="center"/>
    </xf>
    <xf numFmtId="0" fontId="29" fillId="0" borderId="29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25" fillId="0" borderId="50" xfId="0" applyNumberFormat="1" applyFont="1" applyFill="1" applyBorder="1" applyAlignment="1" applyProtection="1">
      <alignment horizontal="center" vertical="center"/>
    </xf>
    <xf numFmtId="0" fontId="25" fillId="0" borderId="51" xfId="0" applyNumberFormat="1" applyFont="1" applyFill="1" applyBorder="1" applyAlignment="1" applyProtection="1">
      <alignment horizontal="center" vertical="center"/>
    </xf>
    <xf numFmtId="4" fontId="36" fillId="0" borderId="38" xfId="0" applyNumberFormat="1" applyFont="1" applyFill="1" applyBorder="1" applyAlignment="1" applyProtection="1">
      <alignment horizontal="center"/>
    </xf>
    <xf numFmtId="4" fontId="36" fillId="0" borderId="40" xfId="0" applyNumberFormat="1" applyFont="1" applyFill="1" applyBorder="1" applyAlignment="1" applyProtection="1">
      <alignment horizontal="center"/>
    </xf>
    <xf numFmtId="0" fontId="22" fillId="0" borderId="13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1</xdr:col>
      <xdr:colOff>28575</xdr:colOff>
      <xdr:row>4</xdr:row>
      <xdr:rowOff>9525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47625" y="628650"/>
          <a:ext cx="21526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2967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19050</xdr:rowOff>
    </xdr:from>
    <xdr:to>
      <xdr:col>1</xdr:col>
      <xdr:colOff>28575</xdr:colOff>
      <xdr:row>48</xdr:row>
      <xdr:rowOff>9525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47625" y="1221105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46</xdr:row>
      <xdr:rowOff>38100</xdr:rowOff>
    </xdr:from>
    <xdr:to>
      <xdr:col>1</xdr:col>
      <xdr:colOff>76200</xdr:colOff>
      <xdr:row>48</xdr:row>
      <xdr:rowOff>28575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95250" y="1223010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19050</xdr:rowOff>
    </xdr:from>
    <xdr:to>
      <xdr:col>1</xdr:col>
      <xdr:colOff>28575</xdr:colOff>
      <xdr:row>48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30</xdr:row>
      <xdr:rowOff>9525</xdr:rowOff>
    </xdr:from>
    <xdr:to>
      <xdr:col>1</xdr:col>
      <xdr:colOff>57150</xdr:colOff>
      <xdr:row>32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76200" y="8058150"/>
          <a:ext cx="20383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19050</xdr:rowOff>
    </xdr:from>
    <xdr:to>
      <xdr:col>1</xdr:col>
      <xdr:colOff>28575</xdr:colOff>
      <xdr:row>48</xdr:row>
      <xdr:rowOff>9525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7625" y="628650"/>
          <a:ext cx="203835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7625" y="1197292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30</xdr:row>
      <xdr:rowOff>38100</xdr:rowOff>
    </xdr:from>
    <xdr:to>
      <xdr:col>1</xdr:col>
      <xdr:colOff>76200</xdr:colOff>
      <xdr:row>32</xdr:row>
      <xdr:rowOff>28575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50" y="1199197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7625" y="1197292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19050</xdr:rowOff>
    </xdr:from>
    <xdr:to>
      <xdr:col>1</xdr:col>
      <xdr:colOff>28575</xdr:colOff>
      <xdr:row>32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7625" y="11972925"/>
          <a:ext cx="203835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1771650</xdr:colOff>
      <xdr:row>133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2533650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2533650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165</xdr:row>
      <xdr:rowOff>0</xdr:rowOff>
    </xdr:from>
    <xdr:ext cx="184731" cy="264560"/>
    <xdr:sp macro="" textlink="">
      <xdr:nvSpPr>
        <xdr:cNvPr id="8" name="TekstniOkvir 7"/>
        <xdr:cNvSpPr txBox="1"/>
      </xdr:nvSpPr>
      <xdr:spPr>
        <a:xfrm>
          <a:off x="2533650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9" name="TekstniOkvir 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10" name="TekstniOkvir 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11" name="TekstniOkvir 1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166</xdr:row>
      <xdr:rowOff>0</xdr:rowOff>
    </xdr:from>
    <xdr:ext cx="184731" cy="264560"/>
    <xdr:sp macro="" textlink="">
      <xdr:nvSpPr>
        <xdr:cNvPr id="12" name="TekstniOkvir 1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13" name="TekstniOkvir 1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14" name="TekstniOkvir 1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15" name="TekstniOkvir 1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167</xdr:row>
      <xdr:rowOff>0</xdr:rowOff>
    </xdr:from>
    <xdr:ext cx="184731" cy="264560"/>
    <xdr:sp macro="" textlink="">
      <xdr:nvSpPr>
        <xdr:cNvPr id="16" name="TekstniOkvir 1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17" name="TekstniOkvir 1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18" name="TekstniOkvir 1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19" name="TekstniOkvir 1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20" name="TekstniOkvir 1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21" name="TekstniOkvir 2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22" name="TekstniOkvir 2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23" name="TekstniOkvir 2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168</xdr:row>
      <xdr:rowOff>0</xdr:rowOff>
    </xdr:from>
    <xdr:ext cx="184731" cy="264560"/>
    <xdr:sp macro="" textlink="">
      <xdr:nvSpPr>
        <xdr:cNvPr id="24" name="TekstniOkvir 2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25" name="TekstniOkvir 2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26" name="TekstniOkvir 2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27" name="TekstniOkvir 2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28" name="TekstniOkvir 2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29" name="TekstniOkvir 2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30" name="TekstniOkvir 2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31" name="TekstniOkvir 3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169</xdr:row>
      <xdr:rowOff>0</xdr:rowOff>
    </xdr:from>
    <xdr:ext cx="184731" cy="264560"/>
    <xdr:sp macro="" textlink="">
      <xdr:nvSpPr>
        <xdr:cNvPr id="32" name="TekstniOkvir 3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3" name="TekstniOkvir 3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4" name="TekstniOkvir 3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5" name="TekstniOkvir 3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6" name="TekstniOkvir 3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7" name="TekstniOkvir 3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8" name="TekstniOkvir 3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39" name="TekstniOkvir 3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170</xdr:row>
      <xdr:rowOff>0</xdr:rowOff>
    </xdr:from>
    <xdr:ext cx="184731" cy="264560"/>
    <xdr:sp macro="" textlink="">
      <xdr:nvSpPr>
        <xdr:cNvPr id="40" name="TekstniOkvir 3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1" name="TekstniOkvir 4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2" name="TekstniOkvir 4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3" name="TekstniOkvir 4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4" name="TekstniOkvir 4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5" name="TekstniOkvir 4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6" name="TekstniOkvir 4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7" name="TekstniOkvir 4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171</xdr:row>
      <xdr:rowOff>0</xdr:rowOff>
    </xdr:from>
    <xdr:ext cx="184731" cy="264560"/>
    <xdr:sp macro="" textlink="">
      <xdr:nvSpPr>
        <xdr:cNvPr id="48" name="TekstniOkvir 4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49" name="TekstniOkvir 4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0" name="TekstniOkvir 4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1" name="TekstniOkvir 5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2" name="TekstniOkvir 5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3" name="TekstniOkvir 5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4" name="TekstniOkvir 5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5" name="TekstniOkvir 5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172</xdr:row>
      <xdr:rowOff>0</xdr:rowOff>
    </xdr:from>
    <xdr:ext cx="184731" cy="264560"/>
    <xdr:sp macro="" textlink="">
      <xdr:nvSpPr>
        <xdr:cNvPr id="56" name="TekstniOkvir 5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57" name="TekstniOkvir 5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58" name="TekstniOkvir 5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59" name="TekstniOkvir 5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0" name="TekstniOkvir 5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1" name="TekstniOkvir 6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2" name="TekstniOkvir 6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3" name="TekstniOkvir 6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173</xdr:row>
      <xdr:rowOff>0</xdr:rowOff>
    </xdr:from>
    <xdr:ext cx="184731" cy="264560"/>
    <xdr:sp macro="" textlink="">
      <xdr:nvSpPr>
        <xdr:cNvPr id="64" name="TekstniOkvir 6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5" name="TekstniOkvir 6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6" name="TekstniOkvir 6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7" name="TekstniOkvir 6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8" name="TekstniOkvir 6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69" name="TekstniOkvir 6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70" name="TekstniOkvir 6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71" name="TekstniOkvir 7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174</xdr:row>
      <xdr:rowOff>0</xdr:rowOff>
    </xdr:from>
    <xdr:ext cx="184731" cy="264560"/>
    <xdr:sp macro="" textlink="">
      <xdr:nvSpPr>
        <xdr:cNvPr id="72" name="TekstniOkvir 7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3" name="TekstniOkvir 7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4" name="TekstniOkvir 7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5" name="TekstniOkvir 7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6" name="TekstniOkvir 7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7" name="TekstniOkvir 7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8" name="TekstniOkvir 7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79" name="TekstniOkvir 7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175</xdr:row>
      <xdr:rowOff>0</xdr:rowOff>
    </xdr:from>
    <xdr:ext cx="184731" cy="264560"/>
    <xdr:sp macro="" textlink="">
      <xdr:nvSpPr>
        <xdr:cNvPr id="80" name="TekstniOkvir 7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1" name="TekstniOkvir 8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2" name="TekstniOkvir 8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3" name="TekstniOkvir 8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4" name="TekstniOkvir 8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5" name="TekstniOkvir 8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6" name="TekstniOkvir 8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7" name="TekstniOkvir 8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176</xdr:row>
      <xdr:rowOff>0</xdr:rowOff>
    </xdr:from>
    <xdr:ext cx="184731" cy="264560"/>
    <xdr:sp macro="" textlink="">
      <xdr:nvSpPr>
        <xdr:cNvPr id="88" name="TekstniOkvir 8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89" name="TekstniOkvir 8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0" name="TekstniOkvir 8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1" name="TekstniOkvir 9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2" name="TekstniOkvir 9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3" name="TekstniOkvir 9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4" name="TekstniOkvir 9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5" name="TekstniOkvir 9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177</xdr:row>
      <xdr:rowOff>0</xdr:rowOff>
    </xdr:from>
    <xdr:ext cx="184731" cy="264560"/>
    <xdr:sp macro="" textlink="">
      <xdr:nvSpPr>
        <xdr:cNvPr id="96" name="TekstniOkvir 9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97" name="TekstniOkvir 9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98" name="TekstniOkvir 9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99" name="TekstniOkvir 9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100" name="TekstniOkvir 9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101" name="TekstniOkvir 10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102" name="TekstniOkvir 10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103" name="TekstniOkvir 102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178</xdr:row>
      <xdr:rowOff>0</xdr:rowOff>
    </xdr:from>
    <xdr:ext cx="184731" cy="264560"/>
    <xdr:sp macro="" textlink="">
      <xdr:nvSpPr>
        <xdr:cNvPr id="104" name="TekstniOkvir 103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05" name="TekstniOkvir 10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06" name="TekstniOkvir 10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07" name="TekstniOkvir 106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08" name="TekstniOkvir 107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09" name="TekstniOkvir 10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10" name="TekstniOkvir 10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11" name="TekstniOkvir 110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179</xdr:row>
      <xdr:rowOff>0</xdr:rowOff>
    </xdr:from>
    <xdr:ext cx="184731" cy="264560"/>
    <xdr:sp macro="" textlink="">
      <xdr:nvSpPr>
        <xdr:cNvPr id="112" name="TekstniOkvir 111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3" name="TekstniOkvir 11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4" name="TekstniOkvir 11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5" name="TekstniOkvir 114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6" name="TekstniOkvir 115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7" name="TekstniOkvir 11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8" name="TekstniOkvir 11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19" name="TekstniOkvir 118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180</xdr:row>
      <xdr:rowOff>0</xdr:rowOff>
    </xdr:from>
    <xdr:ext cx="184731" cy="264560"/>
    <xdr:sp macro="" textlink="">
      <xdr:nvSpPr>
        <xdr:cNvPr id="120" name="TekstniOkvir 119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1" name="TekstniOkvir 12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2" name="TekstniOkvir 12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3" name="TekstniOkvir 122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4" name="TekstniOkvir 123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5" name="TekstniOkvir 124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6" name="TekstniOkvir 125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7" name="TekstniOkvir 126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181</xdr:row>
      <xdr:rowOff>0</xdr:rowOff>
    </xdr:from>
    <xdr:ext cx="184731" cy="264560"/>
    <xdr:sp macro="" textlink="">
      <xdr:nvSpPr>
        <xdr:cNvPr id="128" name="TekstniOkvir 127"/>
        <xdr:cNvSpPr txBox="1"/>
      </xdr:nvSpPr>
      <xdr:spPr>
        <a:xfrm>
          <a:off x="2533650" y="3336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129" name="TekstniOkvir 128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130" name="TekstniOkvir 129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131" name="TekstniOkvir 130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182</xdr:row>
      <xdr:rowOff>0</xdr:rowOff>
    </xdr:from>
    <xdr:ext cx="184731" cy="264560"/>
    <xdr:sp macro="" textlink="">
      <xdr:nvSpPr>
        <xdr:cNvPr id="132" name="TekstniOkvir 131"/>
        <xdr:cNvSpPr txBox="1"/>
      </xdr:nvSpPr>
      <xdr:spPr>
        <a:xfrm>
          <a:off x="2533650" y="335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22" workbookViewId="0">
      <selection activeCell="Q13" sqref="Q13"/>
    </sheetView>
  </sheetViews>
  <sheetFormatPr defaultRowHeight="12.75" x14ac:dyDescent="0.2"/>
  <sheetData>
    <row r="1" spans="1:15" ht="18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" x14ac:dyDescent="0.25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" x14ac:dyDescent="0.25">
      <c r="A3" s="15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8" x14ac:dyDescent="0.25">
      <c r="A5" s="15" t="s">
        <v>54</v>
      </c>
      <c r="B5" s="15">
        <v>13713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8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x14ac:dyDescent="0.25">
      <c r="A9" s="15"/>
      <c r="B9" s="15"/>
      <c r="C9" s="15"/>
      <c r="D9" s="15"/>
      <c r="E9" s="15" t="s">
        <v>178</v>
      </c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8" x14ac:dyDescent="0.25">
      <c r="A10" s="15"/>
      <c r="B10" s="15"/>
      <c r="C10" s="15"/>
      <c r="D10" s="243" t="s">
        <v>240</v>
      </c>
      <c r="E10" s="243"/>
      <c r="F10" s="243"/>
      <c r="G10" s="243"/>
      <c r="H10" s="243"/>
      <c r="I10" s="243"/>
      <c r="J10" s="243"/>
      <c r="K10" s="243"/>
      <c r="L10" s="243"/>
      <c r="M10" s="15"/>
      <c r="N10" s="15"/>
      <c r="O10" s="15"/>
    </row>
    <row r="11" spans="1:15" ht="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8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8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8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8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8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8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8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8" x14ac:dyDescent="0.25">
      <c r="A23" s="15" t="s">
        <v>179</v>
      </c>
      <c r="B23" s="15"/>
      <c r="C23" s="15"/>
      <c r="D23" s="15"/>
      <c r="E23" s="15"/>
      <c r="F23" s="15"/>
      <c r="G23" s="15"/>
      <c r="H23" s="15"/>
      <c r="I23" s="15"/>
      <c r="J23" s="15"/>
      <c r="K23" s="15" t="s">
        <v>241</v>
      </c>
      <c r="L23" s="15"/>
      <c r="M23" s="15"/>
      <c r="N23" s="15"/>
      <c r="O23" s="15"/>
    </row>
    <row r="24" spans="1:15" ht="18" x14ac:dyDescent="0.25">
      <c r="A24" s="15" t="s">
        <v>87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" x14ac:dyDescent="0.25">
      <c r="A25" s="15" t="s">
        <v>88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" x14ac:dyDescent="0.25">
      <c r="A27" s="15"/>
      <c r="B27" s="15"/>
      <c r="C27" s="15"/>
      <c r="D27" s="15"/>
      <c r="E27" s="15"/>
      <c r="F27" s="15" t="s">
        <v>85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" x14ac:dyDescent="0.25">
      <c r="A28" s="15"/>
      <c r="B28" s="15"/>
      <c r="C28" s="15"/>
      <c r="D28" s="15"/>
      <c r="E28" s="15"/>
      <c r="F28" s="15" t="s">
        <v>86</v>
      </c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8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8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mergeCells count="1">
    <mergeCell ref="D10:L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view="pageLayout" topLeftCell="A3" zoomScaleNormal="100" workbookViewId="0">
      <selection activeCell="F9" sqref="F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5" width="5.28515625" style="22" customWidth="1"/>
    <col min="6" max="6" width="13.28515625" style="3" customWidth="1"/>
    <col min="7" max="7" width="15.85546875" style="3" customWidth="1"/>
    <col min="8" max="8" width="14.140625" style="3" customWidth="1"/>
    <col min="9" max="9" width="15.42578125" style="3" bestFit="1" customWidth="1"/>
    <col min="10" max="10" width="15.140625" style="3" customWidth="1"/>
    <col min="11" max="12" width="14.5703125" style="3" customWidth="1"/>
    <col min="13" max="16384" width="11.42578125" style="3"/>
  </cols>
  <sheetData>
    <row r="2" spans="1:13" ht="34.5" customHeight="1" x14ac:dyDescent="0.2">
      <c r="A2" s="264" t="s">
        <v>181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3" s="17" customFormat="1" ht="15" customHeight="1" x14ac:dyDescent="0.2">
      <c r="A3" s="265" t="s">
        <v>30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  <c r="L3" s="266"/>
    </row>
    <row r="4" spans="1:13" ht="16.5" customHeight="1" thickBot="1" x14ac:dyDescent="0.3">
      <c r="A4" s="18"/>
      <c r="B4" s="19"/>
      <c r="C4" s="19"/>
      <c r="D4" s="19"/>
      <c r="E4" s="19"/>
      <c r="F4" s="19"/>
      <c r="G4" s="19"/>
      <c r="H4" s="19"/>
      <c r="L4" s="3" t="s">
        <v>47</v>
      </c>
    </row>
    <row r="5" spans="1:13" ht="38.25" customHeight="1" x14ac:dyDescent="0.25">
      <c r="A5" s="40"/>
      <c r="B5" s="41"/>
      <c r="C5" s="41"/>
      <c r="D5" s="42"/>
      <c r="E5" s="42"/>
      <c r="F5" s="43"/>
      <c r="G5" s="76" t="s">
        <v>182</v>
      </c>
      <c r="H5" s="76" t="s">
        <v>183</v>
      </c>
      <c r="I5" s="44" t="s">
        <v>184</v>
      </c>
      <c r="J5" s="45" t="s">
        <v>185</v>
      </c>
      <c r="K5" s="76" t="s">
        <v>164</v>
      </c>
      <c r="L5" s="45" t="s">
        <v>186</v>
      </c>
      <c r="M5" s="27"/>
    </row>
    <row r="6" spans="1:13" ht="27.75" customHeight="1" x14ac:dyDescent="0.2">
      <c r="A6" s="249" t="s">
        <v>31</v>
      </c>
      <c r="B6" s="250"/>
      <c r="C6" s="250"/>
      <c r="D6" s="250"/>
      <c r="E6" s="250"/>
      <c r="F6" s="263"/>
      <c r="G6" s="38">
        <v>295300</v>
      </c>
      <c r="H6" s="38">
        <v>5103500</v>
      </c>
      <c r="I6" s="31">
        <v>555472</v>
      </c>
      <c r="J6" s="46">
        <f>SUM(G6+H6+I6)</f>
        <v>5954272</v>
      </c>
      <c r="K6" s="50">
        <v>5897500</v>
      </c>
      <c r="L6" s="78">
        <v>6105500</v>
      </c>
      <c r="M6" s="27"/>
    </row>
    <row r="7" spans="1:13" ht="22.5" customHeight="1" x14ac:dyDescent="0.2">
      <c r="A7" s="249" t="s">
        <v>0</v>
      </c>
      <c r="B7" s="250"/>
      <c r="C7" s="250"/>
      <c r="D7" s="250"/>
      <c r="E7" s="250"/>
      <c r="F7" s="263"/>
      <c r="G7" s="38">
        <v>250450</v>
      </c>
      <c r="H7" s="38">
        <v>5029500</v>
      </c>
      <c r="I7" s="32">
        <v>300472</v>
      </c>
      <c r="J7" s="46">
        <f t="shared" ref="J7:J12" si="0">SUM(G7+H7+I7)</f>
        <v>5580422</v>
      </c>
      <c r="K7" s="50">
        <v>5749000</v>
      </c>
      <c r="L7" s="78">
        <v>5856650</v>
      </c>
    </row>
    <row r="8" spans="1:13" ht="22.5" customHeight="1" x14ac:dyDescent="0.2">
      <c r="A8" s="267" t="s">
        <v>1</v>
      </c>
      <c r="B8" s="263"/>
      <c r="C8" s="263"/>
      <c r="D8" s="263"/>
      <c r="E8" s="263"/>
      <c r="F8" s="263"/>
      <c r="G8" s="38">
        <v>44850</v>
      </c>
      <c r="H8" s="38">
        <v>74000</v>
      </c>
      <c r="I8" s="32">
        <v>255000</v>
      </c>
      <c r="J8" s="46">
        <f t="shared" si="0"/>
        <v>373850</v>
      </c>
      <c r="K8" s="51">
        <v>148500</v>
      </c>
      <c r="L8" s="84">
        <v>248850</v>
      </c>
    </row>
    <row r="9" spans="1:13" ht="22.5" customHeight="1" x14ac:dyDescent="0.2">
      <c r="A9" s="47" t="s">
        <v>32</v>
      </c>
      <c r="B9" s="20"/>
      <c r="C9" s="20"/>
      <c r="D9" s="20"/>
      <c r="E9" s="20"/>
      <c r="F9" s="20"/>
      <c r="G9" s="38">
        <v>295300</v>
      </c>
      <c r="H9" s="38">
        <v>5103500</v>
      </c>
      <c r="I9" s="32">
        <v>565472</v>
      </c>
      <c r="J9" s="46">
        <f t="shared" si="0"/>
        <v>5964272</v>
      </c>
      <c r="K9" s="50">
        <v>5897500</v>
      </c>
      <c r="L9" s="78">
        <v>6105500</v>
      </c>
    </row>
    <row r="10" spans="1:13" ht="22.5" customHeight="1" x14ac:dyDescent="0.2">
      <c r="A10" s="251" t="s">
        <v>2</v>
      </c>
      <c r="B10" s="250"/>
      <c r="C10" s="250"/>
      <c r="D10" s="250"/>
      <c r="E10" s="250"/>
      <c r="F10" s="250"/>
      <c r="G10" s="39">
        <v>250450</v>
      </c>
      <c r="H10" s="39">
        <v>5029500</v>
      </c>
      <c r="I10" s="31">
        <v>310472</v>
      </c>
      <c r="J10" s="46">
        <f t="shared" si="0"/>
        <v>5590422</v>
      </c>
      <c r="K10" s="50">
        <v>5749000</v>
      </c>
      <c r="L10" s="78">
        <v>5856650</v>
      </c>
    </row>
    <row r="11" spans="1:13" ht="22.5" customHeight="1" x14ac:dyDescent="0.2">
      <c r="A11" s="267" t="s">
        <v>3</v>
      </c>
      <c r="B11" s="263"/>
      <c r="C11" s="263"/>
      <c r="D11" s="263"/>
      <c r="E11" s="263"/>
      <c r="F11" s="263"/>
      <c r="G11" s="38">
        <v>44850</v>
      </c>
      <c r="H11" s="38">
        <v>74000</v>
      </c>
      <c r="I11" s="31">
        <v>255000</v>
      </c>
      <c r="J11" s="46">
        <f t="shared" si="0"/>
        <v>373850</v>
      </c>
      <c r="K11" s="50">
        <v>148500</v>
      </c>
      <c r="L11" s="78">
        <v>248850</v>
      </c>
    </row>
    <row r="12" spans="1:13" ht="22.5" customHeight="1" thickBot="1" x14ac:dyDescent="0.25">
      <c r="A12" s="262" t="s">
        <v>4</v>
      </c>
      <c r="B12" s="248"/>
      <c r="C12" s="248"/>
      <c r="D12" s="248"/>
      <c r="E12" s="248"/>
      <c r="F12" s="248"/>
      <c r="G12" s="48">
        <f>+G6-G9</f>
        <v>0</v>
      </c>
      <c r="H12" s="48">
        <f>+H6-H9</f>
        <v>0</v>
      </c>
      <c r="I12" s="48">
        <f>+I6-I9</f>
        <v>-10000</v>
      </c>
      <c r="J12" s="49">
        <f t="shared" si="0"/>
        <v>-10000</v>
      </c>
      <c r="K12" s="52">
        <v>0</v>
      </c>
      <c r="L12" s="85">
        <v>0</v>
      </c>
    </row>
    <row r="13" spans="1:13" ht="15.75" customHeight="1" thickBot="1" x14ac:dyDescent="0.25">
      <c r="A13" s="244"/>
      <c r="B13" s="245"/>
      <c r="C13" s="245"/>
      <c r="D13" s="245"/>
      <c r="E13" s="245"/>
      <c r="F13" s="245"/>
      <c r="G13" s="245"/>
      <c r="H13" s="245"/>
      <c r="I13" s="246"/>
      <c r="J13" s="246"/>
      <c r="K13" s="246"/>
      <c r="L13" s="246"/>
    </row>
    <row r="14" spans="1:13" ht="39.75" customHeight="1" x14ac:dyDescent="0.2">
      <c r="A14" s="53"/>
      <c r="B14" s="54"/>
      <c r="C14" s="54"/>
      <c r="D14" s="55"/>
      <c r="E14" s="55"/>
      <c r="F14" s="56"/>
      <c r="G14" s="76" t="s">
        <v>182</v>
      </c>
      <c r="H14" s="76" t="s">
        <v>183</v>
      </c>
      <c r="I14" s="44" t="s">
        <v>184</v>
      </c>
      <c r="J14" s="45" t="s">
        <v>185</v>
      </c>
      <c r="K14" s="76" t="s">
        <v>164</v>
      </c>
      <c r="L14" s="45" t="s">
        <v>186</v>
      </c>
    </row>
    <row r="15" spans="1:13" s="88" customFormat="1" ht="38.25" customHeight="1" x14ac:dyDescent="0.2">
      <c r="A15" s="259" t="s">
        <v>146</v>
      </c>
      <c r="B15" s="260"/>
      <c r="C15" s="260"/>
      <c r="D15" s="260"/>
      <c r="E15" s="260"/>
      <c r="F15" s="261"/>
      <c r="G15" s="94">
        <v>0</v>
      </c>
      <c r="H15" s="89">
        <v>0</v>
      </c>
      <c r="I15" s="90">
        <v>25000</v>
      </c>
      <c r="J15" s="91">
        <v>25000</v>
      </c>
      <c r="K15" s="92">
        <v>0</v>
      </c>
      <c r="L15" s="91">
        <v>0</v>
      </c>
    </row>
    <row r="16" spans="1:13" ht="40.5" customHeight="1" thickBot="1" x14ac:dyDescent="0.25">
      <c r="A16" s="252" t="s">
        <v>147</v>
      </c>
      <c r="B16" s="253"/>
      <c r="C16" s="253"/>
      <c r="D16" s="253"/>
      <c r="E16" s="253"/>
      <c r="F16" s="254"/>
      <c r="G16" s="93">
        <v>0</v>
      </c>
      <c r="H16" s="57">
        <v>0</v>
      </c>
      <c r="I16" s="58">
        <v>10000</v>
      </c>
      <c r="J16" s="59">
        <v>10000</v>
      </c>
      <c r="K16" s="60">
        <v>0</v>
      </c>
      <c r="L16" s="61">
        <v>0</v>
      </c>
    </row>
    <row r="17" spans="1:12" s="15" customFormat="1" ht="18.75" customHeight="1" thickBot="1" x14ac:dyDescent="0.3">
      <c r="A17" s="255"/>
      <c r="B17" s="256"/>
      <c r="C17" s="256"/>
      <c r="D17" s="256"/>
      <c r="E17" s="256"/>
      <c r="F17" s="256"/>
      <c r="G17" s="256"/>
      <c r="H17" s="256"/>
      <c r="I17" s="257"/>
      <c r="J17" s="257"/>
      <c r="K17" s="257"/>
      <c r="L17" s="258"/>
    </row>
    <row r="18" spans="1:12" s="15" customFormat="1" ht="42" customHeight="1" x14ac:dyDescent="0.25">
      <c r="A18" s="53"/>
      <c r="B18" s="54"/>
      <c r="C18" s="54"/>
      <c r="D18" s="55"/>
      <c r="E18" s="55"/>
      <c r="F18" s="56"/>
      <c r="G18" s="76" t="s">
        <v>182</v>
      </c>
      <c r="H18" s="76" t="s">
        <v>183</v>
      </c>
      <c r="I18" s="44" t="s">
        <v>184</v>
      </c>
      <c r="J18" s="45" t="s">
        <v>185</v>
      </c>
      <c r="K18" s="76" t="s">
        <v>164</v>
      </c>
      <c r="L18" s="45" t="s">
        <v>186</v>
      </c>
    </row>
    <row r="19" spans="1:12" s="15" customFormat="1" ht="26.25" customHeight="1" x14ac:dyDescent="0.25">
      <c r="A19" s="249" t="s">
        <v>5</v>
      </c>
      <c r="B19" s="250"/>
      <c r="C19" s="250"/>
      <c r="D19" s="250"/>
      <c r="E19" s="250"/>
      <c r="F19" s="250"/>
      <c r="G19" s="29"/>
      <c r="H19" s="29"/>
      <c r="I19" s="34"/>
      <c r="J19" s="62"/>
      <c r="K19" s="68"/>
      <c r="L19" s="62"/>
    </row>
    <row r="20" spans="1:12" s="15" customFormat="1" ht="27.75" customHeight="1" x14ac:dyDescent="0.25">
      <c r="A20" s="249" t="s">
        <v>6</v>
      </c>
      <c r="B20" s="250"/>
      <c r="C20" s="250"/>
      <c r="D20" s="250"/>
      <c r="E20" s="250"/>
      <c r="F20" s="250"/>
      <c r="G20" s="29"/>
      <c r="H20" s="29"/>
      <c r="I20" s="34"/>
      <c r="J20" s="62"/>
      <c r="K20" s="68"/>
      <c r="L20" s="62"/>
    </row>
    <row r="21" spans="1:12" s="15" customFormat="1" ht="17.25" customHeight="1" x14ac:dyDescent="0.25">
      <c r="A21" s="251" t="s">
        <v>7</v>
      </c>
      <c r="B21" s="250"/>
      <c r="C21" s="250"/>
      <c r="D21" s="250"/>
      <c r="E21" s="250"/>
      <c r="F21" s="250"/>
      <c r="G21" s="29"/>
      <c r="H21" s="29"/>
      <c r="I21" s="34"/>
      <c r="J21" s="62"/>
      <c r="K21" s="68"/>
      <c r="L21" s="62"/>
    </row>
    <row r="22" spans="1:12" s="15" customFormat="1" ht="15" hidden="1" customHeight="1" x14ac:dyDescent="0.25">
      <c r="A22" s="63"/>
      <c r="B22" s="35"/>
      <c r="C22" s="33"/>
      <c r="D22" s="36"/>
      <c r="E22" s="36"/>
      <c r="F22" s="35"/>
      <c r="G22" s="37"/>
      <c r="H22" s="37"/>
      <c r="I22" s="30"/>
      <c r="J22" s="64"/>
      <c r="K22" s="69"/>
      <c r="L22" s="64"/>
    </row>
    <row r="23" spans="1:12" s="15" customFormat="1" ht="22.5" customHeight="1" thickBot="1" x14ac:dyDescent="0.3">
      <c r="A23" s="247" t="s">
        <v>44</v>
      </c>
      <c r="B23" s="248"/>
      <c r="C23" s="248"/>
      <c r="D23" s="248"/>
      <c r="E23" s="248"/>
      <c r="F23" s="248"/>
      <c r="G23" s="65"/>
      <c r="H23" s="65"/>
      <c r="I23" s="66"/>
      <c r="J23" s="67"/>
      <c r="K23" s="70"/>
      <c r="L23" s="67"/>
    </row>
    <row r="24" spans="1:12" s="15" customFormat="1" ht="18" customHeight="1" x14ac:dyDescent="0.25">
      <c r="A24" s="21"/>
      <c r="B24" s="19"/>
      <c r="C24" s="19"/>
      <c r="D24" s="19"/>
      <c r="E24" s="19"/>
      <c r="F24" s="19"/>
      <c r="G24" s="19"/>
      <c r="H24" s="19"/>
    </row>
  </sheetData>
  <mergeCells count="16">
    <mergeCell ref="A12:F12"/>
    <mergeCell ref="A7:F7"/>
    <mergeCell ref="A2:L2"/>
    <mergeCell ref="A3:L3"/>
    <mergeCell ref="A8:F8"/>
    <mergeCell ref="A10:F10"/>
    <mergeCell ref="A11:F11"/>
    <mergeCell ref="A6:F6"/>
    <mergeCell ref="A13:L13"/>
    <mergeCell ref="A23:F23"/>
    <mergeCell ref="A19:F19"/>
    <mergeCell ref="A20:F20"/>
    <mergeCell ref="A21:F21"/>
    <mergeCell ref="A16:F16"/>
    <mergeCell ref="A17:L17"/>
    <mergeCell ref="A15:F1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WhiteSpace="0" view="pageLayout" topLeftCell="A5" zoomScaleNormal="100" workbookViewId="0">
      <selection sqref="A1:K29"/>
    </sheetView>
  </sheetViews>
  <sheetFormatPr defaultColWidth="11.42578125" defaultRowHeight="12.75" x14ac:dyDescent="0.2"/>
  <cols>
    <col min="1" max="1" width="30.7109375" style="6" customWidth="1"/>
    <col min="2" max="2" width="13.140625" style="6" customWidth="1"/>
    <col min="3" max="3" width="13.28515625" style="6" customWidth="1"/>
    <col min="4" max="4" width="14.5703125" style="16" customWidth="1"/>
    <col min="5" max="5" width="13.42578125" style="16" customWidth="1"/>
    <col min="6" max="6" width="13.85546875" style="16" customWidth="1"/>
    <col min="7" max="7" width="14.5703125" style="3" customWidth="1"/>
    <col min="8" max="8" width="14.5703125" style="103" customWidth="1"/>
    <col min="9" max="9" width="12.5703125" style="3" customWidth="1"/>
    <col min="10" max="10" width="13.42578125" style="3" customWidth="1"/>
    <col min="11" max="11" width="19.5703125" style="3" customWidth="1"/>
    <col min="12" max="16384" width="11.42578125" style="3"/>
  </cols>
  <sheetData>
    <row r="1" spans="1:11" ht="24" customHeight="1" x14ac:dyDescent="0.2">
      <c r="A1" s="275" t="s">
        <v>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24" customHeight="1" thickBot="1" x14ac:dyDescent="0.25">
      <c r="A2" s="28"/>
      <c r="B2" s="28"/>
      <c r="C2" s="28"/>
      <c r="D2" s="28"/>
      <c r="E2" s="104"/>
      <c r="F2" s="104"/>
      <c r="G2" s="28"/>
      <c r="H2" s="104"/>
      <c r="I2" s="28"/>
      <c r="J2" s="28"/>
      <c r="K2" s="75" t="s">
        <v>48</v>
      </c>
    </row>
    <row r="3" spans="1:11" s="1" customFormat="1" ht="23.25" customHeight="1" thickBot="1" x14ac:dyDescent="0.25">
      <c r="A3" s="140" t="s">
        <v>8</v>
      </c>
      <c r="B3" s="276" t="s">
        <v>148</v>
      </c>
      <c r="C3" s="277"/>
      <c r="D3" s="277"/>
      <c r="E3" s="277"/>
      <c r="F3" s="277"/>
      <c r="G3" s="277"/>
      <c r="H3" s="277"/>
      <c r="I3" s="277"/>
      <c r="J3" s="277"/>
      <c r="K3" s="278"/>
    </row>
    <row r="4" spans="1:11" s="1" customFormat="1" ht="78" customHeight="1" x14ac:dyDescent="0.2">
      <c r="A4" s="141" t="s">
        <v>38</v>
      </c>
      <c r="B4" s="142" t="s">
        <v>188</v>
      </c>
      <c r="C4" s="143" t="s">
        <v>159</v>
      </c>
      <c r="D4" s="143" t="s">
        <v>160</v>
      </c>
      <c r="E4" s="143" t="s">
        <v>189</v>
      </c>
      <c r="F4" s="143" t="s">
        <v>190</v>
      </c>
      <c r="G4" s="143" t="s">
        <v>191</v>
      </c>
      <c r="H4" s="143" t="s">
        <v>204</v>
      </c>
      <c r="I4" s="143" t="s">
        <v>161</v>
      </c>
      <c r="J4" s="143" t="s">
        <v>9</v>
      </c>
      <c r="K4" s="144" t="s">
        <v>10</v>
      </c>
    </row>
    <row r="5" spans="1:11" s="1" customFormat="1" ht="16.5" customHeight="1" x14ac:dyDescent="0.2">
      <c r="A5" s="145" t="s">
        <v>150</v>
      </c>
      <c r="B5" s="146"/>
      <c r="C5" s="147"/>
      <c r="D5" s="148"/>
      <c r="E5" s="148"/>
      <c r="F5" s="148">
        <v>12200</v>
      </c>
      <c r="G5" s="149"/>
      <c r="H5" s="149"/>
      <c r="I5" s="147"/>
      <c r="J5" s="147"/>
      <c r="K5" s="150"/>
    </row>
    <row r="6" spans="1:11" s="1" customFormat="1" ht="26.25" customHeight="1" x14ac:dyDescent="0.2">
      <c r="A6" s="145" t="s">
        <v>151</v>
      </c>
      <c r="B6" s="146"/>
      <c r="C6" s="147"/>
      <c r="D6" s="148"/>
      <c r="E6" s="148"/>
      <c r="F6" s="148">
        <v>12200</v>
      </c>
      <c r="G6" s="149"/>
      <c r="H6" s="149"/>
      <c r="I6" s="147"/>
      <c r="J6" s="147"/>
      <c r="K6" s="150"/>
    </row>
    <row r="7" spans="1:11" s="1" customFormat="1" ht="19.5" customHeight="1" x14ac:dyDescent="0.2">
      <c r="A7" s="145" t="s">
        <v>198</v>
      </c>
      <c r="B7" s="151"/>
      <c r="C7" s="147"/>
      <c r="D7" s="148"/>
      <c r="E7" s="148"/>
      <c r="F7" s="148"/>
      <c r="G7" s="149">
        <v>8000</v>
      </c>
      <c r="H7" s="149"/>
      <c r="I7" s="147"/>
      <c r="J7" s="147"/>
      <c r="K7" s="150"/>
    </row>
    <row r="8" spans="1:11" s="1" customFormat="1" ht="23.25" customHeight="1" x14ac:dyDescent="0.2">
      <c r="A8" s="145" t="s">
        <v>199</v>
      </c>
      <c r="B8" s="151"/>
      <c r="C8" s="147"/>
      <c r="D8" s="148"/>
      <c r="E8" s="148"/>
      <c r="F8" s="148"/>
      <c r="G8" s="149">
        <v>8000</v>
      </c>
      <c r="H8" s="149"/>
      <c r="I8" s="147"/>
      <c r="J8" s="147"/>
      <c r="K8" s="150"/>
    </row>
    <row r="9" spans="1:11" s="1" customFormat="1" ht="18" customHeight="1" x14ac:dyDescent="0.2">
      <c r="A9" s="145" t="s">
        <v>142</v>
      </c>
      <c r="B9" s="151"/>
      <c r="C9" s="147"/>
      <c r="D9" s="148"/>
      <c r="E9" s="148"/>
      <c r="F9" s="148"/>
      <c r="G9" s="149">
        <v>5122000</v>
      </c>
      <c r="H9" s="149"/>
      <c r="I9" s="147"/>
      <c r="J9" s="147"/>
      <c r="K9" s="150"/>
    </row>
    <row r="10" spans="1:11" s="1" customFormat="1" ht="18.75" customHeight="1" x14ac:dyDescent="0.2">
      <c r="A10" s="152" t="s">
        <v>143</v>
      </c>
      <c r="B10" s="153"/>
      <c r="C10" s="154"/>
      <c r="D10" s="155"/>
      <c r="E10" s="148"/>
      <c r="F10" s="148"/>
      <c r="G10" s="156">
        <v>5023000</v>
      </c>
      <c r="H10" s="156"/>
      <c r="I10" s="154"/>
      <c r="J10" s="154"/>
      <c r="K10" s="157"/>
    </row>
    <row r="11" spans="1:11" s="1" customFormat="1" ht="18.75" customHeight="1" x14ac:dyDescent="0.2">
      <c r="A11" s="145" t="s">
        <v>201</v>
      </c>
      <c r="B11" s="146"/>
      <c r="C11" s="147"/>
      <c r="D11" s="155"/>
      <c r="E11" s="155"/>
      <c r="F11" s="155"/>
      <c r="G11" s="149">
        <v>5000</v>
      </c>
      <c r="H11" s="149"/>
      <c r="I11" s="147"/>
      <c r="J11" s="147"/>
      <c r="K11" s="150"/>
    </row>
    <row r="12" spans="1:11" s="1" customFormat="1" ht="18.75" customHeight="1" x14ac:dyDescent="0.2">
      <c r="A12" s="145" t="s">
        <v>200</v>
      </c>
      <c r="B12" s="151"/>
      <c r="C12" s="147"/>
      <c r="D12" s="155"/>
      <c r="E12" s="155"/>
      <c r="F12" s="155"/>
      <c r="G12" s="149">
        <v>20000</v>
      </c>
      <c r="H12" s="149"/>
      <c r="I12" s="147"/>
      <c r="J12" s="147"/>
      <c r="K12" s="150"/>
    </row>
    <row r="13" spans="1:11" s="1" customFormat="1" ht="18.75" customHeight="1" x14ac:dyDescent="0.2">
      <c r="A13" s="145" t="s">
        <v>202</v>
      </c>
      <c r="B13" s="151"/>
      <c r="C13" s="147"/>
      <c r="D13" s="155"/>
      <c r="E13" s="155"/>
      <c r="F13" s="155"/>
      <c r="G13" s="149">
        <v>74000</v>
      </c>
      <c r="H13" s="149"/>
      <c r="I13" s="147"/>
      <c r="J13" s="147"/>
      <c r="K13" s="150"/>
    </row>
    <row r="14" spans="1:11" s="1" customFormat="1" ht="26.25" customHeight="1" x14ac:dyDescent="0.2">
      <c r="A14" s="145" t="s">
        <v>163</v>
      </c>
      <c r="B14" s="151"/>
      <c r="C14" s="147"/>
      <c r="D14" s="155"/>
      <c r="E14" s="155"/>
      <c r="F14" s="155">
        <v>27800</v>
      </c>
      <c r="G14" s="182">
        <v>6500</v>
      </c>
      <c r="H14" s="182"/>
      <c r="I14" s="147"/>
      <c r="J14" s="147"/>
      <c r="K14" s="150"/>
    </row>
    <row r="15" spans="1:11" s="1" customFormat="1" ht="37.5" customHeight="1" x14ac:dyDescent="0.2">
      <c r="A15" s="145" t="s">
        <v>203</v>
      </c>
      <c r="B15" s="151"/>
      <c r="C15" s="147"/>
      <c r="D15" s="155"/>
      <c r="E15" s="155"/>
      <c r="F15" s="155">
        <v>27800</v>
      </c>
      <c r="G15" s="182">
        <v>6500</v>
      </c>
      <c r="H15" s="182"/>
      <c r="I15" s="147"/>
      <c r="J15" s="147"/>
      <c r="K15" s="150"/>
    </row>
    <row r="16" spans="1:11" s="1" customFormat="1" ht="26.25" customHeight="1" x14ac:dyDescent="0.2">
      <c r="A16" s="145" t="s">
        <v>162</v>
      </c>
      <c r="B16" s="151"/>
      <c r="C16" s="147"/>
      <c r="D16" s="155"/>
      <c r="E16" s="155"/>
      <c r="F16" s="155"/>
      <c r="G16" s="182"/>
      <c r="H16" s="182"/>
      <c r="I16" s="147"/>
      <c r="J16" s="147"/>
      <c r="K16" s="150"/>
    </row>
    <row r="17" spans="1:11" s="1" customFormat="1" x14ac:dyDescent="0.2">
      <c r="A17" s="145" t="s">
        <v>43</v>
      </c>
      <c r="B17" s="158"/>
      <c r="C17" s="149">
        <v>300</v>
      </c>
      <c r="D17" s="149"/>
      <c r="E17" s="149"/>
      <c r="F17" s="149"/>
      <c r="G17" s="149"/>
      <c r="H17" s="149"/>
      <c r="I17" s="149"/>
      <c r="J17" s="149"/>
      <c r="K17" s="159"/>
    </row>
    <row r="18" spans="1:11" s="1" customFormat="1" x14ac:dyDescent="0.2">
      <c r="A18" s="145" t="s">
        <v>55</v>
      </c>
      <c r="B18" s="158"/>
      <c r="C18" s="149">
        <v>300</v>
      </c>
      <c r="D18" s="149"/>
      <c r="E18" s="149"/>
      <c r="F18" s="149"/>
      <c r="G18" s="149"/>
      <c r="H18" s="149"/>
      <c r="I18" s="149"/>
      <c r="J18" s="149"/>
      <c r="K18" s="159"/>
    </row>
    <row r="19" spans="1:11" s="1" customFormat="1" x14ac:dyDescent="0.2">
      <c r="A19" s="160" t="s">
        <v>41</v>
      </c>
      <c r="B19" s="161"/>
      <c r="C19" s="162"/>
      <c r="D19" s="163">
        <v>205000</v>
      </c>
      <c r="E19" s="163"/>
      <c r="F19" s="163"/>
      <c r="G19" s="164"/>
      <c r="H19" s="164"/>
      <c r="I19" s="164"/>
      <c r="J19" s="164"/>
      <c r="K19" s="165"/>
    </row>
    <row r="20" spans="1:11" s="1" customFormat="1" x14ac:dyDescent="0.2">
      <c r="A20" s="160" t="s">
        <v>59</v>
      </c>
      <c r="B20" s="161"/>
      <c r="C20" s="162"/>
      <c r="D20" s="163">
        <v>205000</v>
      </c>
      <c r="E20" s="163"/>
      <c r="F20" s="163"/>
      <c r="G20" s="164"/>
      <c r="H20" s="164"/>
      <c r="I20" s="164"/>
      <c r="J20" s="164"/>
      <c r="K20" s="165"/>
    </row>
    <row r="21" spans="1:11" s="1" customFormat="1" x14ac:dyDescent="0.2">
      <c r="A21" s="160" t="s">
        <v>39</v>
      </c>
      <c r="B21" s="161"/>
      <c r="C21" s="162">
        <v>2000</v>
      </c>
      <c r="D21" s="163"/>
      <c r="E21" s="163"/>
      <c r="F21" s="163"/>
      <c r="G21" s="164"/>
      <c r="H21" s="164"/>
      <c r="I21" s="164"/>
      <c r="J21" s="164"/>
      <c r="K21" s="165"/>
    </row>
    <row r="22" spans="1:11" s="1" customFormat="1" x14ac:dyDescent="0.2">
      <c r="A22" s="160" t="s">
        <v>56</v>
      </c>
      <c r="B22" s="161"/>
      <c r="C22" s="162">
        <v>2000</v>
      </c>
      <c r="D22" s="163"/>
      <c r="E22" s="163"/>
      <c r="F22" s="163"/>
      <c r="G22" s="164"/>
      <c r="H22" s="164"/>
      <c r="I22" s="164"/>
      <c r="J22" s="164"/>
      <c r="K22" s="165"/>
    </row>
    <row r="23" spans="1:11" s="1" customFormat="1" x14ac:dyDescent="0.2">
      <c r="A23" s="160" t="s">
        <v>40</v>
      </c>
      <c r="B23" s="166"/>
      <c r="C23" s="162"/>
      <c r="D23" s="148"/>
      <c r="E23" s="148"/>
      <c r="F23" s="148"/>
      <c r="G23" s="162"/>
      <c r="H23" s="162"/>
      <c r="I23" s="162">
        <v>15000</v>
      </c>
      <c r="J23" s="162"/>
      <c r="K23" s="167"/>
    </row>
    <row r="24" spans="1:11" s="1" customFormat="1" x14ac:dyDescent="0.2">
      <c r="A24" s="160" t="s">
        <v>57</v>
      </c>
      <c r="B24" s="166"/>
      <c r="C24" s="162"/>
      <c r="D24" s="148"/>
      <c r="E24" s="148"/>
      <c r="F24" s="148"/>
      <c r="G24" s="162"/>
      <c r="H24" s="162"/>
      <c r="I24" s="162">
        <v>2000</v>
      </c>
      <c r="J24" s="162"/>
      <c r="K24" s="167"/>
    </row>
    <row r="25" spans="1:11" s="1" customFormat="1" x14ac:dyDescent="0.2">
      <c r="A25" s="160" t="s">
        <v>165</v>
      </c>
      <c r="B25" s="166"/>
      <c r="C25" s="162"/>
      <c r="D25" s="148"/>
      <c r="E25" s="148"/>
      <c r="F25" s="148"/>
      <c r="G25" s="162"/>
      <c r="H25" s="162"/>
      <c r="I25" s="162">
        <v>13000</v>
      </c>
      <c r="J25" s="162"/>
      <c r="K25" s="167"/>
    </row>
    <row r="26" spans="1:11" s="1" customFormat="1" ht="26.25" customHeight="1" x14ac:dyDescent="0.2">
      <c r="A26" s="160" t="s">
        <v>42</v>
      </c>
      <c r="B26" s="166">
        <v>555472</v>
      </c>
      <c r="C26" s="162"/>
      <c r="D26" s="148"/>
      <c r="E26" s="148"/>
      <c r="F26" s="148"/>
      <c r="G26" s="162"/>
      <c r="H26" s="162"/>
      <c r="I26" s="162"/>
      <c r="J26" s="162"/>
      <c r="K26" s="167"/>
    </row>
    <row r="27" spans="1:11" s="1" customFormat="1" ht="27.75" customHeight="1" x14ac:dyDescent="0.2">
      <c r="A27" s="160" t="s">
        <v>58</v>
      </c>
      <c r="B27" s="189">
        <v>300472</v>
      </c>
      <c r="C27" s="191"/>
      <c r="D27" s="193"/>
      <c r="E27" s="193"/>
      <c r="F27" s="148"/>
      <c r="G27" s="191"/>
      <c r="H27" s="191"/>
      <c r="I27" s="162"/>
      <c r="J27" s="191"/>
      <c r="K27" s="167"/>
    </row>
    <row r="28" spans="1:11" s="1" customFormat="1" ht="16.5" customHeight="1" thickBot="1" x14ac:dyDescent="0.25">
      <c r="A28" s="187" t="s">
        <v>205</v>
      </c>
      <c r="B28" s="188">
        <v>255000</v>
      </c>
      <c r="C28" s="190"/>
      <c r="D28" s="192"/>
      <c r="E28" s="192"/>
      <c r="F28" s="194"/>
      <c r="G28" s="190"/>
      <c r="H28" s="190"/>
      <c r="I28" s="195"/>
      <c r="J28" s="190"/>
      <c r="K28" s="196"/>
    </row>
    <row r="29" spans="1:11" s="1" customFormat="1" ht="18.75" customHeight="1" thickBot="1" x14ac:dyDescent="0.25">
      <c r="A29" s="168" t="s">
        <v>11</v>
      </c>
      <c r="B29" s="169">
        <f>SUM(B27:B28)</f>
        <v>555472</v>
      </c>
      <c r="C29" s="169">
        <f>SUM(C17+C21)</f>
        <v>2300</v>
      </c>
      <c r="D29" s="169">
        <f>SUM(D19+D5)</f>
        <v>205000</v>
      </c>
      <c r="E29" s="169">
        <f>SUM(E17:E27)</f>
        <v>0</v>
      </c>
      <c r="F29" s="169">
        <f>SUM(F5+F9+F14)</f>
        <v>40000</v>
      </c>
      <c r="G29" s="169">
        <f>SUM(G5+G9+G14+G7)</f>
        <v>5136500</v>
      </c>
      <c r="H29" s="169">
        <f t="shared" ref="H29" si="0">SUM(H5+H9+H14)</f>
        <v>0</v>
      </c>
      <c r="I29" s="169">
        <f>SUM(I23)</f>
        <v>15000</v>
      </c>
      <c r="J29" s="169">
        <f>SUM(J17:J27)</f>
        <v>0</v>
      </c>
      <c r="K29" s="170">
        <f>SUM(K17:K27)</f>
        <v>0</v>
      </c>
    </row>
    <row r="30" spans="1:11" s="1" customFormat="1" ht="21.75" customHeight="1" thickBot="1" x14ac:dyDescent="0.25">
      <c r="A30" s="168" t="s">
        <v>197</v>
      </c>
      <c r="B30" s="269">
        <f>B29+C29+D29+G29+H29+I29+J29+K29+F29</f>
        <v>5954272</v>
      </c>
      <c r="C30" s="270"/>
      <c r="D30" s="270"/>
      <c r="E30" s="270"/>
      <c r="F30" s="270"/>
      <c r="G30" s="270"/>
      <c r="H30" s="270"/>
      <c r="I30" s="270"/>
      <c r="J30" s="270"/>
      <c r="K30" s="271"/>
    </row>
    <row r="31" spans="1:11" ht="17.25" customHeight="1" thickBot="1" x14ac:dyDescent="0.25">
      <c r="A31" s="140" t="s">
        <v>8</v>
      </c>
      <c r="B31" s="272" t="s">
        <v>166</v>
      </c>
      <c r="C31" s="273"/>
      <c r="D31" s="273"/>
      <c r="E31" s="273"/>
      <c r="F31" s="273"/>
      <c r="G31" s="273"/>
      <c r="H31" s="273"/>
      <c r="I31" s="273"/>
      <c r="J31" s="273"/>
      <c r="K31" s="274"/>
    </row>
    <row r="32" spans="1:11" ht="60.75" customHeight="1" thickBot="1" x14ac:dyDescent="0.25">
      <c r="A32" s="171" t="s">
        <v>38</v>
      </c>
      <c r="B32" s="142" t="s">
        <v>188</v>
      </c>
      <c r="C32" s="143" t="s">
        <v>159</v>
      </c>
      <c r="D32" s="143" t="s">
        <v>160</v>
      </c>
      <c r="E32" s="143" t="s">
        <v>189</v>
      </c>
      <c r="F32" s="143" t="s">
        <v>190</v>
      </c>
      <c r="G32" s="143" t="s">
        <v>191</v>
      </c>
      <c r="H32" s="143" t="s">
        <v>192</v>
      </c>
      <c r="I32" s="143" t="s">
        <v>161</v>
      </c>
      <c r="J32" s="143" t="s">
        <v>9</v>
      </c>
      <c r="K32" s="144" t="s">
        <v>10</v>
      </c>
    </row>
    <row r="33" spans="1:11" ht="13.5" customHeight="1" x14ac:dyDescent="0.2">
      <c r="A33" s="145" t="s">
        <v>150</v>
      </c>
      <c r="B33" s="172"/>
      <c r="C33" s="173"/>
      <c r="D33" s="155"/>
      <c r="E33" s="155"/>
      <c r="F33" s="155">
        <v>12200</v>
      </c>
      <c r="G33" s="174"/>
      <c r="H33" s="174"/>
      <c r="I33" s="175"/>
      <c r="J33" s="173"/>
      <c r="K33" s="176"/>
    </row>
    <row r="34" spans="1:11" ht="13.5" customHeight="1" x14ac:dyDescent="0.2">
      <c r="A34" s="177" t="s">
        <v>152</v>
      </c>
      <c r="B34" s="178"/>
      <c r="C34" s="173"/>
      <c r="D34" s="155"/>
      <c r="E34" s="155"/>
      <c r="F34" s="155"/>
      <c r="G34" s="174">
        <v>5200000</v>
      </c>
      <c r="H34" s="174"/>
      <c r="I34" s="175"/>
      <c r="J34" s="173"/>
      <c r="K34" s="176"/>
    </row>
    <row r="35" spans="1:11" s="99" customFormat="1" ht="18.75" customHeight="1" x14ac:dyDescent="0.2">
      <c r="A35" s="179" t="s">
        <v>196</v>
      </c>
      <c r="B35" s="178"/>
      <c r="C35" s="173"/>
      <c r="D35" s="155"/>
      <c r="E35" s="155"/>
      <c r="F35" s="155">
        <v>27800</v>
      </c>
      <c r="G35" s="183">
        <v>7000</v>
      </c>
      <c r="H35" s="174"/>
      <c r="I35" s="175"/>
      <c r="J35" s="173"/>
      <c r="K35" s="176"/>
    </row>
    <row r="36" spans="1:11" ht="19.5" customHeight="1" x14ac:dyDescent="0.2">
      <c r="A36" s="145" t="s">
        <v>149</v>
      </c>
      <c r="B36" s="158"/>
      <c r="C36" s="149"/>
      <c r="D36" s="149"/>
      <c r="E36" s="149"/>
      <c r="F36" s="149"/>
      <c r="G36" s="149"/>
      <c r="H36" s="149"/>
      <c r="I36" s="149"/>
      <c r="J36" s="149"/>
      <c r="K36" s="159"/>
    </row>
    <row r="37" spans="1:11" ht="13.5" customHeight="1" x14ac:dyDescent="0.2">
      <c r="A37" s="145" t="s">
        <v>43</v>
      </c>
      <c r="B37" s="158"/>
      <c r="C37" s="149">
        <v>300</v>
      </c>
      <c r="D37" s="149"/>
      <c r="E37" s="149"/>
      <c r="F37" s="149"/>
      <c r="G37" s="149"/>
      <c r="H37" s="149"/>
      <c r="I37" s="149"/>
      <c r="J37" s="149"/>
      <c r="K37" s="159"/>
    </row>
    <row r="38" spans="1:11" ht="13.5" customHeight="1" x14ac:dyDescent="0.2">
      <c r="A38" s="160" t="s">
        <v>41</v>
      </c>
      <c r="B38" s="161"/>
      <c r="C38" s="162"/>
      <c r="D38" s="163">
        <v>205000</v>
      </c>
      <c r="E38" s="163"/>
      <c r="F38" s="163"/>
      <c r="G38" s="164"/>
      <c r="H38" s="164"/>
      <c r="I38" s="164"/>
      <c r="J38" s="164"/>
      <c r="K38" s="165"/>
    </row>
    <row r="39" spans="1:11" ht="22.5" customHeight="1" x14ac:dyDescent="0.2">
      <c r="A39" s="160" t="s">
        <v>39</v>
      </c>
      <c r="B39" s="161"/>
      <c r="C39" s="162">
        <v>2000</v>
      </c>
      <c r="D39" s="163"/>
      <c r="E39" s="163"/>
      <c r="F39" s="163"/>
      <c r="G39" s="164"/>
      <c r="H39" s="164"/>
      <c r="I39" s="164"/>
      <c r="J39" s="164"/>
      <c r="K39" s="165"/>
    </row>
    <row r="40" spans="1:11" ht="13.5" customHeight="1" x14ac:dyDescent="0.2">
      <c r="A40" s="160" t="s">
        <v>40</v>
      </c>
      <c r="B40" s="166"/>
      <c r="C40" s="162"/>
      <c r="D40" s="148"/>
      <c r="E40" s="148"/>
      <c r="F40" s="148"/>
      <c r="G40" s="162"/>
      <c r="H40" s="162"/>
      <c r="I40" s="162">
        <v>15000</v>
      </c>
      <c r="J40" s="162"/>
      <c r="K40" s="167"/>
    </row>
    <row r="41" spans="1:11" ht="13.5" customHeight="1" x14ac:dyDescent="0.2">
      <c r="A41" s="160" t="s">
        <v>42</v>
      </c>
      <c r="B41" s="166">
        <v>308200</v>
      </c>
      <c r="C41" s="162"/>
      <c r="D41" s="148"/>
      <c r="E41" s="148"/>
      <c r="F41" s="148"/>
      <c r="G41" s="162"/>
      <c r="H41" s="162"/>
      <c r="I41" s="162"/>
      <c r="J41" s="162"/>
      <c r="K41" s="167"/>
    </row>
    <row r="42" spans="1:11" ht="21.75" customHeight="1" thickBot="1" x14ac:dyDescent="0.25">
      <c r="A42" s="160" t="s">
        <v>168</v>
      </c>
      <c r="B42" s="166">
        <v>120000</v>
      </c>
      <c r="C42" s="162"/>
      <c r="D42" s="148"/>
      <c r="E42" s="148"/>
      <c r="F42" s="148"/>
      <c r="G42" s="162"/>
      <c r="H42" s="162"/>
      <c r="I42" s="162"/>
      <c r="J42" s="162"/>
      <c r="K42" s="167"/>
    </row>
    <row r="43" spans="1:11" ht="19.5" customHeight="1" thickBot="1" x14ac:dyDescent="0.25">
      <c r="A43" s="168" t="s">
        <v>11</v>
      </c>
      <c r="B43" s="169">
        <f>SUM(B41:B42)</f>
        <v>428200</v>
      </c>
      <c r="C43" s="169">
        <f t="shared" ref="C43:K43" si="1">SUM(C33:C42)</f>
        <v>2300</v>
      </c>
      <c r="D43" s="169">
        <f t="shared" si="1"/>
        <v>205000</v>
      </c>
      <c r="E43" s="169">
        <v>0</v>
      </c>
      <c r="F43" s="169">
        <f t="shared" si="1"/>
        <v>40000</v>
      </c>
      <c r="G43" s="169">
        <f t="shared" si="1"/>
        <v>5207000</v>
      </c>
      <c r="H43" s="169">
        <f t="shared" si="1"/>
        <v>0</v>
      </c>
      <c r="I43" s="169">
        <f t="shared" si="1"/>
        <v>15000</v>
      </c>
      <c r="J43" s="169">
        <f t="shared" si="1"/>
        <v>0</v>
      </c>
      <c r="K43" s="170">
        <f t="shared" si="1"/>
        <v>0</v>
      </c>
    </row>
    <row r="44" spans="1:11" ht="19.5" customHeight="1" thickBot="1" x14ac:dyDescent="0.25">
      <c r="A44" s="168" t="s">
        <v>167</v>
      </c>
      <c r="B44" s="269">
        <f>B43+C43+D43+F43+G43+H43+I43+J43+K43</f>
        <v>5897500</v>
      </c>
      <c r="C44" s="270"/>
      <c r="D44" s="270"/>
      <c r="E44" s="270"/>
      <c r="F44" s="270"/>
      <c r="G44" s="270"/>
      <c r="H44" s="270"/>
      <c r="I44" s="270"/>
      <c r="J44" s="270"/>
      <c r="K44" s="271"/>
    </row>
    <row r="45" spans="1:11" s="106" customFormat="1" ht="19.5" customHeight="1" x14ac:dyDescent="0.2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3.5" customHeight="1" thickBot="1" x14ac:dyDescent="0.25">
      <c r="A46" s="180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3.5" thickBot="1" x14ac:dyDescent="0.25">
      <c r="A47" s="140" t="s">
        <v>8</v>
      </c>
      <c r="B47" s="272" t="s">
        <v>187</v>
      </c>
      <c r="C47" s="273"/>
      <c r="D47" s="273"/>
      <c r="E47" s="273"/>
      <c r="F47" s="273"/>
      <c r="G47" s="273"/>
      <c r="H47" s="273"/>
      <c r="I47" s="273"/>
      <c r="J47" s="273"/>
      <c r="K47" s="274"/>
    </row>
    <row r="48" spans="1:11" ht="68.25" thickBot="1" x14ac:dyDescent="0.25">
      <c r="A48" s="171" t="s">
        <v>38</v>
      </c>
      <c r="B48" s="142" t="s">
        <v>188</v>
      </c>
      <c r="C48" s="143" t="s">
        <v>159</v>
      </c>
      <c r="D48" s="143" t="s">
        <v>160</v>
      </c>
      <c r="E48" s="143" t="s">
        <v>189</v>
      </c>
      <c r="F48" s="143" t="s">
        <v>190</v>
      </c>
      <c r="G48" s="143" t="s">
        <v>191</v>
      </c>
      <c r="H48" s="143" t="s">
        <v>192</v>
      </c>
      <c r="I48" s="143" t="s">
        <v>161</v>
      </c>
      <c r="J48" s="143" t="s">
        <v>9</v>
      </c>
      <c r="K48" s="144" t="s">
        <v>10</v>
      </c>
    </row>
    <row r="49" spans="1:11" x14ac:dyDescent="0.2">
      <c r="A49" s="145" t="s">
        <v>150</v>
      </c>
      <c r="B49" s="172"/>
      <c r="C49" s="173"/>
      <c r="D49" s="155"/>
      <c r="E49" s="155"/>
      <c r="F49" s="155">
        <v>12200</v>
      </c>
      <c r="G49" s="174"/>
      <c r="H49" s="174"/>
      <c r="I49" s="173"/>
      <c r="J49" s="173"/>
      <c r="K49" s="176"/>
    </row>
    <row r="50" spans="1:11" x14ac:dyDescent="0.2">
      <c r="A50" s="177" t="s">
        <v>142</v>
      </c>
      <c r="B50" s="178"/>
      <c r="C50" s="173"/>
      <c r="D50" s="155"/>
      <c r="E50" s="155"/>
      <c r="F50" s="155"/>
      <c r="G50" s="174">
        <v>5300000</v>
      </c>
      <c r="H50" s="174"/>
      <c r="I50" s="173"/>
      <c r="J50" s="173"/>
      <c r="K50" s="176"/>
    </row>
    <row r="51" spans="1:11" s="99" customFormat="1" ht="16.5" customHeight="1" x14ac:dyDescent="0.2">
      <c r="A51" s="179" t="s">
        <v>196</v>
      </c>
      <c r="B51" s="178"/>
      <c r="C51" s="173"/>
      <c r="D51" s="155"/>
      <c r="E51" s="155"/>
      <c r="F51" s="155">
        <v>27800</v>
      </c>
      <c r="G51" s="183">
        <v>7000</v>
      </c>
      <c r="H51" s="174"/>
      <c r="I51" s="173"/>
      <c r="J51" s="173"/>
      <c r="K51" s="176"/>
    </row>
    <row r="52" spans="1:11" x14ac:dyDescent="0.2">
      <c r="A52" s="145" t="s">
        <v>149</v>
      </c>
      <c r="B52" s="158"/>
      <c r="C52" s="149"/>
      <c r="D52" s="149"/>
      <c r="E52" s="149"/>
      <c r="F52" s="149"/>
      <c r="G52" s="149"/>
      <c r="H52" s="149"/>
      <c r="I52" s="149"/>
      <c r="J52" s="149"/>
      <c r="K52" s="159"/>
    </row>
    <row r="53" spans="1:11" x14ac:dyDescent="0.2">
      <c r="A53" s="145" t="s">
        <v>43</v>
      </c>
      <c r="B53" s="158"/>
      <c r="C53" s="149">
        <v>300</v>
      </c>
      <c r="D53" s="149"/>
      <c r="E53" s="149"/>
      <c r="F53" s="149"/>
      <c r="G53" s="149"/>
      <c r="H53" s="149"/>
      <c r="I53" s="149"/>
      <c r="J53" s="149"/>
      <c r="K53" s="159"/>
    </row>
    <row r="54" spans="1:11" x14ac:dyDescent="0.2">
      <c r="A54" s="160" t="s">
        <v>41</v>
      </c>
      <c r="B54" s="161"/>
      <c r="C54" s="162"/>
      <c r="D54" s="163">
        <v>205000</v>
      </c>
      <c r="E54" s="163"/>
      <c r="F54" s="163"/>
      <c r="G54" s="164"/>
      <c r="H54" s="164"/>
      <c r="I54" s="164"/>
      <c r="J54" s="164"/>
      <c r="K54" s="165"/>
    </row>
    <row r="55" spans="1:11" x14ac:dyDescent="0.2">
      <c r="A55" s="160" t="s">
        <v>39</v>
      </c>
      <c r="B55" s="161"/>
      <c r="C55" s="162">
        <v>2000</v>
      </c>
      <c r="D55" s="163"/>
      <c r="E55" s="163"/>
      <c r="F55" s="163"/>
      <c r="G55" s="164"/>
      <c r="H55" s="164"/>
      <c r="I55" s="164"/>
      <c r="J55" s="164"/>
      <c r="K55" s="165"/>
    </row>
    <row r="56" spans="1:11" x14ac:dyDescent="0.2">
      <c r="A56" s="160" t="s">
        <v>40</v>
      </c>
      <c r="B56" s="166"/>
      <c r="C56" s="162"/>
      <c r="D56" s="148"/>
      <c r="E56" s="148"/>
      <c r="F56" s="148"/>
      <c r="G56" s="162"/>
      <c r="H56" s="162"/>
      <c r="I56" s="162">
        <v>15000</v>
      </c>
      <c r="J56" s="162"/>
      <c r="K56" s="167"/>
    </row>
    <row r="57" spans="1:11" x14ac:dyDescent="0.2">
      <c r="A57" s="160" t="s">
        <v>42</v>
      </c>
      <c r="B57" s="166">
        <v>316200</v>
      </c>
      <c r="C57" s="162"/>
      <c r="D57" s="148"/>
      <c r="E57" s="148"/>
      <c r="F57" s="148"/>
      <c r="G57" s="162"/>
      <c r="H57" s="162"/>
      <c r="I57" s="162"/>
      <c r="J57" s="162"/>
      <c r="K57" s="167"/>
    </row>
    <row r="58" spans="1:11" ht="13.5" thickBot="1" x14ac:dyDescent="0.25">
      <c r="A58" s="160" t="s">
        <v>169</v>
      </c>
      <c r="B58" s="166">
        <v>220000</v>
      </c>
      <c r="C58" s="162"/>
      <c r="D58" s="148"/>
      <c r="E58" s="148"/>
      <c r="F58" s="148"/>
      <c r="G58" s="162"/>
      <c r="H58" s="162"/>
      <c r="I58" s="162"/>
      <c r="J58" s="162"/>
      <c r="K58" s="167"/>
    </row>
    <row r="59" spans="1:11" ht="18.75" customHeight="1" thickBot="1" x14ac:dyDescent="0.25">
      <c r="A59" s="168" t="s">
        <v>11</v>
      </c>
      <c r="B59" s="169">
        <f>SUM(B57:B58)</f>
        <v>536200</v>
      </c>
      <c r="C59" s="169">
        <f t="shared" ref="C59:K59" si="2">SUM(C49:C58)</f>
        <v>2300</v>
      </c>
      <c r="D59" s="169">
        <f t="shared" si="2"/>
        <v>205000</v>
      </c>
      <c r="E59" s="169">
        <v>0</v>
      </c>
      <c r="F59" s="169">
        <f t="shared" si="2"/>
        <v>40000</v>
      </c>
      <c r="G59" s="169">
        <f t="shared" si="2"/>
        <v>5307000</v>
      </c>
      <c r="H59" s="169">
        <f t="shared" si="2"/>
        <v>0</v>
      </c>
      <c r="I59" s="169">
        <f t="shared" si="2"/>
        <v>15000</v>
      </c>
      <c r="J59" s="169">
        <f t="shared" si="2"/>
        <v>0</v>
      </c>
      <c r="K59" s="170">
        <f t="shared" si="2"/>
        <v>0</v>
      </c>
    </row>
    <row r="60" spans="1:11" ht="21" customHeight="1" thickBot="1" x14ac:dyDescent="0.25">
      <c r="A60" s="168" t="s">
        <v>193</v>
      </c>
      <c r="B60" s="269">
        <f>B59+C59+D59+F59+G59+H59+I59+J59+K59</f>
        <v>6105500</v>
      </c>
      <c r="C60" s="270"/>
      <c r="D60" s="270"/>
      <c r="E60" s="270"/>
      <c r="F60" s="270"/>
      <c r="G60" s="270"/>
      <c r="H60" s="270"/>
      <c r="I60" s="270"/>
      <c r="J60" s="270"/>
      <c r="K60" s="271"/>
    </row>
    <row r="61" spans="1:11" x14ac:dyDescent="0.2">
      <c r="A61" s="180"/>
      <c r="B61" s="268"/>
      <c r="C61" s="268"/>
      <c r="D61" s="268"/>
      <c r="E61" s="268"/>
      <c r="F61" s="268"/>
      <c r="G61" s="268"/>
      <c r="H61" s="268"/>
      <c r="I61" s="268"/>
      <c r="J61" s="268"/>
      <c r="K61" s="268"/>
    </row>
    <row r="62" spans="1:11" x14ac:dyDescent="0.2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x14ac:dyDescent="0.2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64" spans="1:11" x14ac:dyDescent="0.2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1" x14ac:dyDescent="0.2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</row>
    <row r="66" spans="1:11" x14ac:dyDescent="0.2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</row>
    <row r="67" spans="1:11" x14ac:dyDescent="0.2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x14ac:dyDescent="0.2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</row>
    <row r="69" spans="1:11" ht="5.25" customHeight="1" x14ac:dyDescent="0.2">
      <c r="D69" s="7"/>
      <c r="E69" s="7"/>
      <c r="F69" s="7"/>
      <c r="G69" s="8"/>
      <c r="H69" s="8"/>
    </row>
    <row r="70" spans="1:11" ht="14.25" x14ac:dyDescent="0.2">
      <c r="D70" s="7"/>
      <c r="E70" s="7"/>
      <c r="F70" s="7"/>
      <c r="G70" s="8"/>
      <c r="H70" s="8"/>
      <c r="K70" s="75"/>
    </row>
    <row r="71" spans="1:11" ht="14.25" x14ac:dyDescent="0.2">
      <c r="D71" s="7"/>
      <c r="E71" s="7"/>
      <c r="F71" s="7"/>
      <c r="G71" s="8"/>
      <c r="H71" s="8"/>
      <c r="K71" s="75"/>
    </row>
    <row r="72" spans="1:11" ht="15" customHeight="1" x14ac:dyDescent="0.2">
      <c r="A72" s="9"/>
      <c r="D72" s="14"/>
      <c r="E72" s="14"/>
      <c r="F72" s="14"/>
      <c r="G72" s="13"/>
      <c r="H72" s="13"/>
    </row>
    <row r="73" spans="1:11" x14ac:dyDescent="0.2">
      <c r="A73" s="9"/>
      <c r="B73" s="9"/>
      <c r="D73" s="14"/>
      <c r="E73" s="14"/>
      <c r="F73" s="14"/>
      <c r="G73" s="10"/>
      <c r="H73" s="10"/>
    </row>
    <row r="74" spans="1:11" x14ac:dyDescent="0.2">
      <c r="C74" s="9"/>
      <c r="D74" s="7"/>
      <c r="E74" s="7"/>
      <c r="F74" s="7"/>
      <c r="G74" s="13"/>
      <c r="H74" s="13"/>
    </row>
    <row r="75" spans="1:11" x14ac:dyDescent="0.2">
      <c r="D75" s="11"/>
      <c r="E75" s="11"/>
      <c r="F75" s="11"/>
      <c r="G75" s="12"/>
      <c r="H75" s="12"/>
    </row>
    <row r="76" spans="1:11" x14ac:dyDescent="0.2">
      <c r="B76" s="9"/>
      <c r="D76" s="7"/>
      <c r="E76" s="7"/>
      <c r="F76" s="7"/>
      <c r="G76" s="10"/>
      <c r="H76" s="10"/>
    </row>
    <row r="77" spans="1:11" x14ac:dyDescent="0.2">
      <c r="C77" s="9"/>
      <c r="D77" s="7"/>
      <c r="E77" s="7"/>
      <c r="F77" s="7"/>
      <c r="G77" s="10"/>
      <c r="H77" s="10"/>
    </row>
  </sheetData>
  <mergeCells count="8">
    <mergeCell ref="B61:K61"/>
    <mergeCell ref="B44:K44"/>
    <mergeCell ref="B47:K47"/>
    <mergeCell ref="B60:K60"/>
    <mergeCell ref="A1:K1"/>
    <mergeCell ref="B30:K30"/>
    <mergeCell ref="B3:K3"/>
    <mergeCell ref="B31:K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2"/>
  <sheetViews>
    <sheetView tabSelected="1" view="pageLayout" topLeftCell="A52" zoomScaleNormal="100" workbookViewId="0">
      <selection activeCell="M79" sqref="M79"/>
    </sheetView>
  </sheetViews>
  <sheetFormatPr defaultColWidth="11.42578125" defaultRowHeight="12.75" x14ac:dyDescent="0.2"/>
  <cols>
    <col min="1" max="1" width="11.42578125" style="24" bestFit="1" customWidth="1"/>
    <col min="2" max="2" width="27.42578125" style="26" customWidth="1"/>
    <col min="3" max="3" width="13.42578125" style="2" customWidth="1"/>
    <col min="4" max="4" width="11.7109375" style="2" customWidth="1"/>
    <col min="5" max="5" width="8.7109375" style="2" customWidth="1"/>
    <col min="6" max="6" width="10" style="2" customWidth="1"/>
    <col min="7" max="7" width="11.5703125" style="2" customWidth="1"/>
    <col min="8" max="8" width="9" style="2" customWidth="1"/>
    <col min="9" max="9" width="12" style="2" customWidth="1"/>
    <col min="10" max="10" width="12.28515625" style="2" customWidth="1"/>
    <col min="11" max="11" width="10.28515625" style="2" customWidth="1"/>
    <col min="12" max="12" width="12.7109375" style="2" customWidth="1"/>
    <col min="13" max="13" width="10" style="2" bestFit="1" customWidth="1"/>
    <col min="14" max="16384" width="11.42578125" style="3"/>
  </cols>
  <sheetData>
    <row r="1" spans="1:13" ht="24" customHeight="1" thickBot="1" x14ac:dyDescent="0.25">
      <c r="A1" s="279" t="s">
        <v>91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.75" customHeight="1" thickBot="1" x14ac:dyDescent="0.25">
      <c r="A2" s="71"/>
      <c r="B2" s="71"/>
      <c r="C2" s="288" t="s">
        <v>148</v>
      </c>
      <c r="D2" s="289"/>
      <c r="E2" s="289"/>
      <c r="F2" s="290"/>
      <c r="G2" s="105"/>
      <c r="H2" s="105"/>
      <c r="I2" s="105"/>
      <c r="J2" s="71"/>
      <c r="K2" s="71"/>
      <c r="L2" s="71"/>
      <c r="M2" s="74" t="s">
        <v>49</v>
      </c>
    </row>
    <row r="3" spans="1:13" s="4" customFormat="1" ht="66.75" customHeight="1" x14ac:dyDescent="0.2">
      <c r="A3" s="72" t="s">
        <v>12</v>
      </c>
      <c r="B3" s="73" t="s">
        <v>13</v>
      </c>
      <c r="C3" s="73" t="s">
        <v>157</v>
      </c>
      <c r="D3" s="73" t="s">
        <v>158</v>
      </c>
      <c r="E3" s="73" t="s">
        <v>159</v>
      </c>
      <c r="F3" s="73" t="s">
        <v>160</v>
      </c>
      <c r="G3" s="73" t="s">
        <v>194</v>
      </c>
      <c r="H3" s="73" t="s">
        <v>190</v>
      </c>
      <c r="I3" s="73" t="s">
        <v>191</v>
      </c>
      <c r="J3" s="73" t="s">
        <v>195</v>
      </c>
      <c r="K3" s="73" t="s">
        <v>161</v>
      </c>
      <c r="L3" s="73" t="s">
        <v>9</v>
      </c>
      <c r="M3" s="77" t="s">
        <v>10</v>
      </c>
    </row>
    <row r="4" spans="1:13" s="4" customFormat="1" x14ac:dyDescent="0.2">
      <c r="A4" s="111"/>
      <c r="B4" s="118" t="s">
        <v>35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x14ac:dyDescent="0.2">
      <c r="A5" s="111"/>
      <c r="B5" s="108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s="4" customFormat="1" x14ac:dyDescent="0.2">
      <c r="A6" s="111"/>
      <c r="B6" s="112" t="s">
        <v>34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1:13" s="4" customFormat="1" ht="12.75" customHeight="1" x14ac:dyDescent="0.2">
      <c r="A7" s="121" t="s">
        <v>236</v>
      </c>
      <c r="B7" s="112" t="s">
        <v>228</v>
      </c>
      <c r="C7" s="113">
        <f t="shared" ref="C7:C12" si="0">SUM(D7+E7+F7+J7+K7+H7+I7)</f>
        <v>5964272</v>
      </c>
      <c r="D7" s="113">
        <v>565472</v>
      </c>
      <c r="E7" s="113">
        <f>E9+E62+E51+E65+E71+E74</f>
        <v>2300</v>
      </c>
      <c r="F7" s="113">
        <v>205000</v>
      </c>
      <c r="G7" s="113"/>
      <c r="H7" s="113">
        <f>H9+H62+H51+H65+H71+H74+H77+H80</f>
        <v>40000</v>
      </c>
      <c r="I7" s="113">
        <v>5136500</v>
      </c>
      <c r="J7" s="113"/>
      <c r="K7" s="113">
        <f>K9+K50</f>
        <v>15000</v>
      </c>
      <c r="L7" s="119"/>
      <c r="M7" s="120"/>
    </row>
    <row r="8" spans="1:13" s="4" customFormat="1" ht="12.75" customHeight="1" x14ac:dyDescent="0.2">
      <c r="A8" s="121" t="s">
        <v>33</v>
      </c>
      <c r="B8" s="235" t="s">
        <v>227</v>
      </c>
      <c r="C8" s="113">
        <f t="shared" si="0"/>
        <v>5779272</v>
      </c>
      <c r="D8" s="113">
        <v>565472</v>
      </c>
      <c r="E8" s="113">
        <v>300</v>
      </c>
      <c r="F8" s="113">
        <v>175500</v>
      </c>
      <c r="G8" s="113"/>
      <c r="H8" s="113">
        <v>0</v>
      </c>
      <c r="I8" s="113">
        <v>5023000</v>
      </c>
      <c r="J8" s="113"/>
      <c r="K8" s="113">
        <v>15000</v>
      </c>
      <c r="L8" s="119"/>
      <c r="M8" s="120"/>
    </row>
    <row r="9" spans="1:13" s="4" customFormat="1" x14ac:dyDescent="0.2">
      <c r="A9" s="111">
        <v>3</v>
      </c>
      <c r="B9" s="112" t="s">
        <v>14</v>
      </c>
      <c r="C9" s="113">
        <f t="shared" si="0"/>
        <v>5497422</v>
      </c>
      <c r="D9" s="113">
        <f>D10+D19+D47</f>
        <v>310472</v>
      </c>
      <c r="E9" s="113">
        <f>E10+E19+E47</f>
        <v>300</v>
      </c>
      <c r="F9" s="113">
        <f>F10+F19+F47</f>
        <v>161650</v>
      </c>
      <c r="G9" s="113"/>
      <c r="H9" s="113"/>
      <c r="I9" s="113">
        <v>5023000</v>
      </c>
      <c r="J9" s="113"/>
      <c r="K9" s="113">
        <v>2000</v>
      </c>
      <c r="L9" s="113"/>
      <c r="M9" s="114"/>
    </row>
    <row r="10" spans="1:13" s="4" customFormat="1" x14ac:dyDescent="0.2">
      <c r="A10" s="111">
        <v>31</v>
      </c>
      <c r="B10" s="112" t="s">
        <v>15</v>
      </c>
      <c r="C10" s="113">
        <f t="shared" si="0"/>
        <v>4752000</v>
      </c>
      <c r="D10" s="113"/>
      <c r="E10" s="113"/>
      <c r="F10" s="113"/>
      <c r="G10" s="113"/>
      <c r="H10" s="113"/>
      <c r="I10" s="113">
        <v>4752000</v>
      </c>
      <c r="J10" s="113"/>
      <c r="K10" s="113"/>
      <c r="L10" s="113"/>
      <c r="M10" s="114"/>
    </row>
    <row r="11" spans="1:13" x14ac:dyDescent="0.2">
      <c r="A11" s="115">
        <v>311</v>
      </c>
      <c r="B11" s="108" t="s">
        <v>16</v>
      </c>
      <c r="C11" s="109">
        <f t="shared" si="0"/>
        <v>3950000</v>
      </c>
      <c r="D11" s="109"/>
      <c r="E11" s="109"/>
      <c r="F11" s="109"/>
      <c r="G11" s="109"/>
      <c r="H11" s="109"/>
      <c r="I11" s="109">
        <v>3950000</v>
      </c>
      <c r="J11" s="109"/>
      <c r="K11" s="109"/>
      <c r="L11" s="109"/>
      <c r="M11" s="110"/>
    </row>
    <row r="12" spans="1:13" x14ac:dyDescent="0.2">
      <c r="A12" s="107">
        <v>3111</v>
      </c>
      <c r="B12" s="108" t="s">
        <v>70</v>
      </c>
      <c r="C12" s="109">
        <f t="shared" si="0"/>
        <v>3817000</v>
      </c>
      <c r="D12" s="109"/>
      <c r="E12" s="109"/>
      <c r="F12" s="109"/>
      <c r="G12" s="109"/>
      <c r="H12" s="109"/>
      <c r="I12" s="109">
        <v>3817000</v>
      </c>
      <c r="J12" s="109"/>
      <c r="K12" s="109"/>
      <c r="L12" s="109"/>
      <c r="M12" s="110"/>
    </row>
    <row r="13" spans="1:13" x14ac:dyDescent="0.2">
      <c r="A13" s="107">
        <v>3113</v>
      </c>
      <c r="B13" s="108" t="s">
        <v>144</v>
      </c>
      <c r="C13" s="109">
        <f t="shared" ref="C13:C18" si="1">SUM(D13+E13+F13+J13+K13+H13+I13)</f>
        <v>28000</v>
      </c>
      <c r="D13" s="109"/>
      <c r="E13" s="109"/>
      <c r="F13" s="109"/>
      <c r="G13" s="109"/>
      <c r="H13" s="109"/>
      <c r="I13" s="109">
        <v>28000</v>
      </c>
      <c r="J13" s="109"/>
      <c r="K13" s="109"/>
      <c r="L13" s="109"/>
      <c r="M13" s="110"/>
    </row>
    <row r="14" spans="1:13" x14ac:dyDescent="0.2">
      <c r="A14" s="107">
        <v>3114</v>
      </c>
      <c r="B14" s="108" t="s">
        <v>145</v>
      </c>
      <c r="C14" s="109">
        <f t="shared" si="1"/>
        <v>105000</v>
      </c>
      <c r="D14" s="109"/>
      <c r="E14" s="109"/>
      <c r="F14" s="109"/>
      <c r="G14" s="109"/>
      <c r="H14" s="109"/>
      <c r="I14" s="109">
        <v>105000</v>
      </c>
      <c r="J14" s="109"/>
      <c r="K14" s="109"/>
      <c r="L14" s="109"/>
      <c r="M14" s="110"/>
    </row>
    <row r="15" spans="1:13" x14ac:dyDescent="0.2">
      <c r="A15" s="115">
        <v>312</v>
      </c>
      <c r="B15" s="108" t="s">
        <v>17</v>
      </c>
      <c r="C15" s="109">
        <f t="shared" si="1"/>
        <v>147000</v>
      </c>
      <c r="D15" s="109"/>
      <c r="E15" s="109"/>
      <c r="F15" s="109"/>
      <c r="G15" s="109"/>
      <c r="H15" s="109"/>
      <c r="I15" s="109">
        <v>147000</v>
      </c>
      <c r="J15" s="109"/>
      <c r="K15" s="109"/>
      <c r="L15" s="109"/>
      <c r="M15" s="110"/>
    </row>
    <row r="16" spans="1:13" x14ac:dyDescent="0.2">
      <c r="A16" s="107">
        <v>3121</v>
      </c>
      <c r="B16" s="108" t="s">
        <v>17</v>
      </c>
      <c r="C16" s="109">
        <f t="shared" si="1"/>
        <v>147000</v>
      </c>
      <c r="D16" s="109"/>
      <c r="E16" s="109"/>
      <c r="F16" s="109"/>
      <c r="G16" s="109"/>
      <c r="H16" s="109"/>
      <c r="I16" s="109">
        <v>147000</v>
      </c>
      <c r="J16" s="109"/>
      <c r="K16" s="109"/>
      <c r="L16" s="109"/>
      <c r="M16" s="110"/>
    </row>
    <row r="17" spans="1:13" x14ac:dyDescent="0.2">
      <c r="A17" s="115">
        <v>313</v>
      </c>
      <c r="B17" s="108" t="s">
        <v>18</v>
      </c>
      <c r="C17" s="109">
        <f t="shared" si="1"/>
        <v>655000</v>
      </c>
      <c r="D17" s="109"/>
      <c r="E17" s="109"/>
      <c r="F17" s="109"/>
      <c r="G17" s="109"/>
      <c r="H17" s="109"/>
      <c r="I17" s="109">
        <v>655000</v>
      </c>
      <c r="J17" s="109"/>
      <c r="K17" s="109"/>
      <c r="L17" s="109"/>
      <c r="M17" s="110"/>
    </row>
    <row r="18" spans="1:13" x14ac:dyDescent="0.2">
      <c r="A18" s="107">
        <v>3132</v>
      </c>
      <c r="B18" s="108" t="s">
        <v>71</v>
      </c>
      <c r="C18" s="109">
        <f t="shared" si="1"/>
        <v>655000</v>
      </c>
      <c r="D18" s="109"/>
      <c r="E18" s="109"/>
      <c r="F18" s="109"/>
      <c r="G18" s="109"/>
      <c r="H18" s="109"/>
      <c r="I18" s="109">
        <v>655000</v>
      </c>
      <c r="J18" s="109"/>
      <c r="K18" s="109"/>
      <c r="L18" s="109"/>
      <c r="M18" s="110"/>
    </row>
    <row r="19" spans="1:13" s="4" customFormat="1" x14ac:dyDescent="0.2">
      <c r="A19" s="111">
        <v>32</v>
      </c>
      <c r="B19" s="112" t="s">
        <v>19</v>
      </c>
      <c r="C19" s="113">
        <f>SUM(D19+E19+F19+J19+K19+H19+I19)</f>
        <v>740822</v>
      </c>
      <c r="D19" s="113">
        <f>D20+D25+D31+D41</f>
        <v>308172</v>
      </c>
      <c r="E19" s="113"/>
      <c r="F19" s="113">
        <f>F20+F25+F31+F41</f>
        <v>161650</v>
      </c>
      <c r="G19" s="113"/>
      <c r="H19" s="113"/>
      <c r="I19" s="113">
        <v>271000</v>
      </c>
      <c r="J19" s="113"/>
      <c r="K19" s="113"/>
      <c r="L19" s="113"/>
      <c r="M19" s="114"/>
    </row>
    <row r="20" spans="1:13" x14ac:dyDescent="0.2">
      <c r="A20" s="115">
        <v>321</v>
      </c>
      <c r="B20" s="108" t="s">
        <v>20</v>
      </c>
      <c r="C20" s="113">
        <f>SUM(D20+E20+F20+J20+K20+H20+I20)</f>
        <v>287000</v>
      </c>
      <c r="D20" s="122">
        <f>SUM(D21:D24)</f>
        <v>25000</v>
      </c>
      <c r="E20" s="109"/>
      <c r="F20" s="109">
        <v>6000</v>
      </c>
      <c r="G20" s="109"/>
      <c r="H20" s="109"/>
      <c r="I20" s="109">
        <v>256000</v>
      </c>
      <c r="J20" s="109"/>
      <c r="K20" s="109"/>
      <c r="L20" s="109"/>
      <c r="M20" s="110"/>
    </row>
    <row r="21" spans="1:13" x14ac:dyDescent="0.2">
      <c r="A21" s="107">
        <v>3211</v>
      </c>
      <c r="B21" s="108" t="s">
        <v>72</v>
      </c>
      <c r="C21" s="109">
        <f t="shared" ref="C21:C24" si="2">SUM(D21+E21+F21+J21+K21+H21+I21)</f>
        <v>22000</v>
      </c>
      <c r="D21" s="122">
        <v>16000</v>
      </c>
      <c r="E21" s="109"/>
      <c r="F21" s="109">
        <v>6000</v>
      </c>
      <c r="G21" s="109"/>
      <c r="H21" s="109"/>
      <c r="I21" s="109"/>
      <c r="J21" s="109"/>
      <c r="K21" s="109"/>
      <c r="L21" s="109"/>
      <c r="M21" s="110"/>
    </row>
    <row r="22" spans="1:13" x14ac:dyDescent="0.2">
      <c r="A22" s="107">
        <v>3212</v>
      </c>
      <c r="B22" s="108" t="s">
        <v>73</v>
      </c>
      <c r="C22" s="109">
        <f t="shared" si="2"/>
        <v>256000</v>
      </c>
      <c r="D22" s="122"/>
      <c r="E22" s="109"/>
      <c r="F22" s="109"/>
      <c r="G22" s="109"/>
      <c r="H22" s="109"/>
      <c r="I22" s="109">
        <v>256000</v>
      </c>
      <c r="J22" s="109"/>
      <c r="K22" s="113"/>
      <c r="L22" s="109"/>
      <c r="M22" s="110"/>
    </row>
    <row r="23" spans="1:13" x14ac:dyDescent="0.2">
      <c r="A23" s="107">
        <v>3213</v>
      </c>
      <c r="B23" s="108" t="s">
        <v>74</v>
      </c>
      <c r="C23" s="109">
        <f t="shared" si="2"/>
        <v>5000</v>
      </c>
      <c r="D23" s="122">
        <v>5000</v>
      </c>
      <c r="E23" s="109"/>
      <c r="F23" s="109"/>
      <c r="G23" s="109"/>
      <c r="H23" s="109"/>
      <c r="I23" s="109"/>
      <c r="J23" s="109"/>
      <c r="K23" s="113"/>
      <c r="L23" s="109"/>
      <c r="M23" s="110"/>
    </row>
    <row r="24" spans="1:13" ht="22.5" x14ac:dyDescent="0.2">
      <c r="A24" s="107">
        <v>3214</v>
      </c>
      <c r="B24" s="108" t="s">
        <v>75</v>
      </c>
      <c r="C24" s="109">
        <f t="shared" si="2"/>
        <v>4000</v>
      </c>
      <c r="D24" s="122">
        <v>4000</v>
      </c>
      <c r="E24" s="109"/>
      <c r="F24" s="109"/>
      <c r="G24" s="109"/>
      <c r="H24" s="109"/>
      <c r="I24" s="109"/>
      <c r="J24" s="109"/>
      <c r="K24" s="113"/>
      <c r="L24" s="109"/>
      <c r="M24" s="110"/>
    </row>
    <row r="25" spans="1:13" x14ac:dyDescent="0.2">
      <c r="A25" s="115">
        <v>322</v>
      </c>
      <c r="B25" s="108" t="s">
        <v>21</v>
      </c>
      <c r="C25" s="113">
        <f>SUM(D25+E25+F25+J25+K25+H25+I25)</f>
        <v>260000</v>
      </c>
      <c r="D25" s="122">
        <f>SUM(D26:D30)</f>
        <v>164500</v>
      </c>
      <c r="E25" s="122"/>
      <c r="F25" s="122">
        <f>SUM(F26:F30)</f>
        <v>95500</v>
      </c>
      <c r="G25" s="122"/>
      <c r="H25" s="122"/>
      <c r="I25" s="122"/>
      <c r="J25" s="122"/>
      <c r="K25" s="113"/>
      <c r="L25" s="109"/>
      <c r="M25" s="110"/>
    </row>
    <row r="26" spans="1:13" x14ac:dyDescent="0.2">
      <c r="A26" s="107">
        <v>3221</v>
      </c>
      <c r="B26" s="108" t="s">
        <v>60</v>
      </c>
      <c r="C26" s="109">
        <f t="shared" ref="C26:C30" si="3">SUM(D26+E26+F26+J26+K26+H26+I26)</f>
        <v>54500</v>
      </c>
      <c r="D26" s="122">
        <v>37000</v>
      </c>
      <c r="E26" s="109"/>
      <c r="F26" s="109">
        <v>15500</v>
      </c>
      <c r="G26" s="109"/>
      <c r="H26" s="109"/>
      <c r="I26" s="109"/>
      <c r="J26" s="109"/>
      <c r="K26" s="109">
        <v>2000</v>
      </c>
      <c r="L26" s="109"/>
      <c r="M26" s="110"/>
    </row>
    <row r="27" spans="1:13" x14ac:dyDescent="0.2">
      <c r="A27" s="107">
        <v>3222</v>
      </c>
      <c r="B27" s="108" t="s">
        <v>61</v>
      </c>
      <c r="C27" s="109">
        <f t="shared" si="3"/>
        <v>80000</v>
      </c>
      <c r="D27" s="122"/>
      <c r="E27" s="109"/>
      <c r="F27" s="109">
        <v>80000</v>
      </c>
      <c r="G27" s="109"/>
      <c r="H27" s="109"/>
      <c r="I27" s="109"/>
      <c r="J27" s="109"/>
      <c r="K27" s="113"/>
      <c r="L27" s="109"/>
      <c r="M27" s="110"/>
    </row>
    <row r="28" spans="1:13" s="184" customFormat="1" x14ac:dyDescent="0.2">
      <c r="A28" s="107">
        <v>3223</v>
      </c>
      <c r="B28" s="108" t="s">
        <v>90</v>
      </c>
      <c r="C28" s="109">
        <f t="shared" si="3"/>
        <v>112000</v>
      </c>
      <c r="D28" s="122">
        <v>112000</v>
      </c>
      <c r="E28" s="109"/>
      <c r="F28" s="109"/>
      <c r="G28" s="109"/>
      <c r="H28" s="109"/>
      <c r="I28" s="109"/>
      <c r="J28" s="109"/>
      <c r="K28" s="113"/>
      <c r="L28" s="109"/>
      <c r="M28" s="110"/>
    </row>
    <row r="29" spans="1:13" x14ac:dyDescent="0.2">
      <c r="A29" s="107">
        <v>3224</v>
      </c>
      <c r="B29" s="108" t="s">
        <v>62</v>
      </c>
      <c r="C29" s="109">
        <f t="shared" si="3"/>
        <v>12000</v>
      </c>
      <c r="D29" s="109">
        <v>12000</v>
      </c>
      <c r="E29" s="109"/>
      <c r="F29" s="109"/>
      <c r="G29" s="109"/>
      <c r="H29" s="109"/>
      <c r="I29" s="109"/>
      <c r="J29" s="109"/>
      <c r="K29" s="113"/>
      <c r="L29" s="109"/>
      <c r="M29" s="110"/>
    </row>
    <row r="30" spans="1:13" x14ac:dyDescent="0.2">
      <c r="A30" s="107">
        <v>3227</v>
      </c>
      <c r="B30" s="108" t="s">
        <v>76</v>
      </c>
      <c r="C30" s="109">
        <f t="shared" si="3"/>
        <v>3500</v>
      </c>
      <c r="D30" s="109">
        <v>3500</v>
      </c>
      <c r="E30" s="109"/>
      <c r="F30" s="109"/>
      <c r="G30" s="109"/>
      <c r="H30" s="109"/>
      <c r="I30" s="109"/>
      <c r="J30" s="109"/>
      <c r="K30" s="113"/>
      <c r="L30" s="109"/>
      <c r="M30" s="110"/>
    </row>
    <row r="31" spans="1:13" x14ac:dyDescent="0.2">
      <c r="A31" s="115">
        <v>323</v>
      </c>
      <c r="B31" s="108" t="s">
        <v>22</v>
      </c>
      <c r="C31" s="113">
        <f>SUM(D31+E31+F31+J31+K31+H31+I31)</f>
        <v>162000</v>
      </c>
      <c r="D31" s="122">
        <f>SUM(D32:D40)</f>
        <v>115700</v>
      </c>
      <c r="E31" s="109"/>
      <c r="F31" s="109">
        <v>46300</v>
      </c>
      <c r="G31" s="109"/>
      <c r="H31" s="109"/>
      <c r="I31" s="109"/>
      <c r="J31" s="109"/>
      <c r="K31" s="113"/>
      <c r="L31" s="109"/>
      <c r="M31" s="110"/>
    </row>
    <row r="32" spans="1:13" x14ac:dyDescent="0.2">
      <c r="A32" s="107">
        <v>3231</v>
      </c>
      <c r="B32" s="108" t="s">
        <v>83</v>
      </c>
      <c r="C32" s="109">
        <f t="shared" ref="C32:C40" si="4">SUM(D32+E32+F32+J32+K32+H32+I32)</f>
        <v>23000</v>
      </c>
      <c r="D32" s="122">
        <v>23000</v>
      </c>
      <c r="E32" s="109"/>
      <c r="F32" s="109"/>
      <c r="G32" s="109"/>
      <c r="H32" s="109"/>
      <c r="I32" s="109"/>
      <c r="J32" s="109"/>
      <c r="K32" s="113"/>
      <c r="L32" s="109"/>
      <c r="M32" s="110"/>
    </row>
    <row r="33" spans="1:13" ht="18" customHeight="1" x14ac:dyDescent="0.2">
      <c r="A33" s="107">
        <v>3232</v>
      </c>
      <c r="B33" s="108" t="s">
        <v>208</v>
      </c>
      <c r="C33" s="109">
        <f t="shared" si="4"/>
        <v>22000</v>
      </c>
      <c r="D33" s="122">
        <v>22000</v>
      </c>
      <c r="E33" s="109"/>
      <c r="F33" s="109"/>
      <c r="G33" s="109"/>
      <c r="H33" s="109"/>
      <c r="I33" s="109"/>
      <c r="J33" s="109"/>
      <c r="K33" s="113"/>
      <c r="L33" s="109"/>
      <c r="M33" s="110"/>
    </row>
    <row r="34" spans="1:13" x14ac:dyDescent="0.2">
      <c r="A34" s="107">
        <v>3233</v>
      </c>
      <c r="B34" s="108" t="s">
        <v>78</v>
      </c>
      <c r="C34" s="109">
        <f t="shared" si="4"/>
        <v>2000</v>
      </c>
      <c r="D34" s="122">
        <v>2000</v>
      </c>
      <c r="E34" s="109"/>
      <c r="F34" s="109"/>
      <c r="G34" s="109"/>
      <c r="H34" s="109"/>
      <c r="I34" s="109"/>
      <c r="J34" s="109"/>
      <c r="K34" s="113"/>
      <c r="L34" s="109"/>
      <c r="M34" s="110"/>
    </row>
    <row r="35" spans="1:13" x14ac:dyDescent="0.2">
      <c r="A35" s="107">
        <v>3234</v>
      </c>
      <c r="B35" s="108" t="s">
        <v>79</v>
      </c>
      <c r="C35" s="109">
        <f t="shared" si="4"/>
        <v>23000</v>
      </c>
      <c r="D35" s="122">
        <v>23000</v>
      </c>
      <c r="E35" s="109"/>
      <c r="F35" s="109"/>
      <c r="G35" s="109"/>
      <c r="H35" s="109"/>
      <c r="I35" s="109"/>
      <c r="J35" s="109"/>
      <c r="K35" s="113"/>
      <c r="L35" s="109"/>
      <c r="M35" s="110"/>
    </row>
    <row r="36" spans="1:13" x14ac:dyDescent="0.2">
      <c r="A36" s="107">
        <v>3235</v>
      </c>
      <c r="B36" s="108" t="s">
        <v>63</v>
      </c>
      <c r="C36" s="109">
        <f t="shared" si="4"/>
        <v>15800</v>
      </c>
      <c r="D36" s="122">
        <v>8000</v>
      </c>
      <c r="E36" s="109"/>
      <c r="F36" s="109">
        <v>7800</v>
      </c>
      <c r="G36" s="109"/>
      <c r="H36" s="109"/>
      <c r="I36" s="109"/>
      <c r="J36" s="109"/>
      <c r="K36" s="113"/>
      <c r="L36" s="109"/>
      <c r="M36" s="110"/>
    </row>
    <row r="37" spans="1:13" x14ac:dyDescent="0.2">
      <c r="A37" s="107">
        <v>3236</v>
      </c>
      <c r="B37" s="108" t="s">
        <v>80</v>
      </c>
      <c r="C37" s="109">
        <f t="shared" si="4"/>
        <v>14000</v>
      </c>
      <c r="D37" s="122">
        <v>14000</v>
      </c>
      <c r="E37" s="109"/>
      <c r="F37" s="109"/>
      <c r="G37" s="109"/>
      <c r="H37" s="109"/>
      <c r="I37" s="109"/>
      <c r="J37" s="109"/>
      <c r="K37" s="113"/>
      <c r="L37" s="109"/>
      <c r="M37" s="110"/>
    </row>
    <row r="38" spans="1:13" x14ac:dyDescent="0.2">
      <c r="A38" s="107">
        <v>3237</v>
      </c>
      <c r="B38" s="108" t="s">
        <v>81</v>
      </c>
      <c r="C38" s="109">
        <f t="shared" si="4"/>
        <v>6000</v>
      </c>
      <c r="D38" s="122">
        <v>6000</v>
      </c>
      <c r="E38" s="109"/>
      <c r="F38" s="109"/>
      <c r="G38" s="109"/>
      <c r="H38" s="109"/>
      <c r="I38" s="109"/>
      <c r="J38" s="109"/>
      <c r="K38" s="113"/>
      <c r="L38" s="109"/>
      <c r="M38" s="110"/>
    </row>
    <row r="39" spans="1:13" x14ac:dyDescent="0.2">
      <c r="A39" s="107">
        <v>3238</v>
      </c>
      <c r="B39" s="108" t="s">
        <v>82</v>
      </c>
      <c r="C39" s="109">
        <f t="shared" si="4"/>
        <v>10000</v>
      </c>
      <c r="D39" s="122">
        <v>10000</v>
      </c>
      <c r="E39" s="109"/>
      <c r="F39" s="109"/>
      <c r="G39" s="109"/>
      <c r="H39" s="109"/>
      <c r="I39" s="109"/>
      <c r="J39" s="109"/>
      <c r="K39" s="113"/>
      <c r="L39" s="109"/>
      <c r="M39" s="110"/>
    </row>
    <row r="40" spans="1:13" x14ac:dyDescent="0.2">
      <c r="A40" s="107">
        <v>3239</v>
      </c>
      <c r="B40" s="108" t="s">
        <v>77</v>
      </c>
      <c r="C40" s="109">
        <f t="shared" si="4"/>
        <v>46200</v>
      </c>
      <c r="D40" s="122">
        <v>7700</v>
      </c>
      <c r="E40" s="109"/>
      <c r="F40" s="109">
        <v>38500</v>
      </c>
      <c r="G40" s="109"/>
      <c r="H40" s="109"/>
      <c r="I40" s="109"/>
      <c r="J40" s="109"/>
      <c r="K40" s="113"/>
      <c r="L40" s="109"/>
      <c r="M40" s="110"/>
    </row>
    <row r="41" spans="1:13" ht="13.5" customHeight="1" thickBot="1" x14ac:dyDescent="0.25">
      <c r="A41" s="115">
        <v>329</v>
      </c>
      <c r="B41" s="108" t="s">
        <v>23</v>
      </c>
      <c r="C41" s="113">
        <f>SUM(D41+E41+F41+J41+K41+H41+I41)</f>
        <v>31822</v>
      </c>
      <c r="D41" s="122">
        <f>SUM(D43:D46)</f>
        <v>2972</v>
      </c>
      <c r="E41" s="109"/>
      <c r="F41" s="109">
        <v>13850</v>
      </c>
      <c r="G41" s="109"/>
      <c r="H41" s="109"/>
      <c r="I41" s="109">
        <v>15000</v>
      </c>
      <c r="J41" s="109"/>
      <c r="K41" s="113"/>
      <c r="L41" s="109"/>
      <c r="M41" s="110"/>
    </row>
    <row r="42" spans="1:13" s="97" customFormat="1" ht="67.5" x14ac:dyDescent="0.2">
      <c r="A42" s="239" t="s">
        <v>12</v>
      </c>
      <c r="B42" s="240" t="s">
        <v>13</v>
      </c>
      <c r="C42" s="240" t="s">
        <v>157</v>
      </c>
      <c r="D42" s="240" t="s">
        <v>158</v>
      </c>
      <c r="E42" s="240" t="s">
        <v>159</v>
      </c>
      <c r="F42" s="240" t="s">
        <v>160</v>
      </c>
      <c r="G42" s="240" t="s">
        <v>194</v>
      </c>
      <c r="H42" s="240" t="s">
        <v>190</v>
      </c>
      <c r="I42" s="240" t="s">
        <v>191</v>
      </c>
      <c r="J42" s="240" t="s">
        <v>195</v>
      </c>
      <c r="K42" s="240" t="s">
        <v>161</v>
      </c>
      <c r="L42" s="240" t="s">
        <v>9</v>
      </c>
      <c r="M42" s="241" t="s">
        <v>10</v>
      </c>
    </row>
    <row r="43" spans="1:13" x14ac:dyDescent="0.2">
      <c r="A43" s="107">
        <v>3292</v>
      </c>
      <c r="B43" s="108" t="s">
        <v>64</v>
      </c>
      <c r="C43" s="109">
        <f t="shared" ref="C43:C49" si="5">SUM(D43+E43+F43+J43+K43+H43+I43)</f>
        <v>4000</v>
      </c>
      <c r="D43" s="109"/>
      <c r="E43" s="109"/>
      <c r="F43" s="109">
        <v>4000</v>
      </c>
      <c r="G43" s="109"/>
      <c r="H43" s="109"/>
      <c r="I43" s="109"/>
      <c r="J43" s="109"/>
      <c r="K43" s="109"/>
      <c r="L43" s="109"/>
      <c r="M43" s="110"/>
    </row>
    <row r="44" spans="1:13" x14ac:dyDescent="0.2">
      <c r="A44" s="107">
        <v>3294</v>
      </c>
      <c r="B44" s="108" t="s">
        <v>65</v>
      </c>
      <c r="C44" s="109">
        <f t="shared" si="5"/>
        <v>1150</v>
      </c>
      <c r="D44" s="109">
        <v>1000</v>
      </c>
      <c r="E44" s="109"/>
      <c r="F44" s="109">
        <v>150</v>
      </c>
      <c r="G44" s="109"/>
      <c r="H44" s="109"/>
      <c r="I44" s="109"/>
      <c r="J44" s="109"/>
      <c r="K44" s="109"/>
      <c r="L44" s="109"/>
      <c r="M44" s="110"/>
    </row>
    <row r="45" spans="1:13" x14ac:dyDescent="0.2">
      <c r="A45" s="107">
        <v>3295</v>
      </c>
      <c r="B45" s="108" t="s">
        <v>84</v>
      </c>
      <c r="C45" s="109">
        <f t="shared" si="5"/>
        <v>15500</v>
      </c>
      <c r="D45" s="109">
        <v>500</v>
      </c>
      <c r="E45" s="109"/>
      <c r="F45" s="109"/>
      <c r="G45" s="109"/>
      <c r="H45" s="109"/>
      <c r="I45" s="109">
        <v>15000</v>
      </c>
      <c r="J45" s="109"/>
      <c r="K45" s="109"/>
      <c r="L45" s="109"/>
      <c r="M45" s="110"/>
    </row>
    <row r="46" spans="1:13" x14ac:dyDescent="0.2">
      <c r="A46" s="107">
        <v>3299</v>
      </c>
      <c r="B46" s="108" t="s">
        <v>89</v>
      </c>
      <c r="C46" s="109">
        <f t="shared" si="5"/>
        <v>11172</v>
      </c>
      <c r="D46" s="109">
        <v>1472</v>
      </c>
      <c r="E46" s="109"/>
      <c r="F46" s="109">
        <v>9700</v>
      </c>
      <c r="G46" s="109"/>
      <c r="H46" s="109"/>
      <c r="I46" s="109"/>
      <c r="J46" s="109"/>
      <c r="K46" s="109"/>
      <c r="L46" s="109"/>
      <c r="M46" s="110"/>
    </row>
    <row r="47" spans="1:13" s="4" customFormat="1" x14ac:dyDescent="0.2">
      <c r="A47" s="111">
        <v>34</v>
      </c>
      <c r="B47" s="112" t="s">
        <v>24</v>
      </c>
      <c r="C47" s="113">
        <f>SUM(D47+E47+F47+J47+K47+H47+I47)</f>
        <v>2600</v>
      </c>
      <c r="D47" s="113">
        <v>2300</v>
      </c>
      <c r="E47" s="109">
        <v>300</v>
      </c>
      <c r="F47" s="109"/>
      <c r="G47" s="109"/>
      <c r="H47" s="109"/>
      <c r="I47" s="109"/>
      <c r="J47" s="109"/>
      <c r="K47" s="109"/>
      <c r="L47" s="109"/>
      <c r="M47" s="110"/>
    </row>
    <row r="48" spans="1:13" x14ac:dyDescent="0.2">
      <c r="A48" s="115">
        <v>343</v>
      </c>
      <c r="B48" s="108" t="s">
        <v>25</v>
      </c>
      <c r="C48" s="113">
        <f>SUM(D48+E48+F48+J48+K48+H48+I48)</f>
        <v>2600</v>
      </c>
      <c r="D48" s="109">
        <v>2300</v>
      </c>
      <c r="E48" s="109">
        <v>300</v>
      </c>
      <c r="F48" s="109"/>
      <c r="G48" s="109"/>
      <c r="H48" s="109"/>
      <c r="I48" s="109"/>
      <c r="J48" s="109"/>
      <c r="K48" s="109"/>
      <c r="L48" s="109"/>
      <c r="M48" s="110"/>
    </row>
    <row r="49" spans="1:13" ht="27.75" customHeight="1" x14ac:dyDescent="0.2">
      <c r="A49" s="107">
        <v>3431</v>
      </c>
      <c r="B49" s="108" t="s">
        <v>66</v>
      </c>
      <c r="C49" s="109">
        <f t="shared" si="5"/>
        <v>2600</v>
      </c>
      <c r="D49" s="109">
        <v>2300</v>
      </c>
      <c r="E49" s="109">
        <v>300</v>
      </c>
      <c r="F49" s="109"/>
      <c r="G49" s="109"/>
      <c r="H49" s="109"/>
      <c r="I49" s="109"/>
      <c r="J49" s="109"/>
      <c r="K49" s="109"/>
      <c r="L49" s="109"/>
      <c r="M49" s="110"/>
    </row>
    <row r="50" spans="1:13" s="4" customFormat="1" ht="22.5" x14ac:dyDescent="0.2">
      <c r="A50" s="111">
        <v>4</v>
      </c>
      <c r="B50" s="112" t="s">
        <v>27</v>
      </c>
      <c r="C50" s="113">
        <f>SUM(D50+E50+F50+J50+K50+H50+I50)</f>
        <v>355850</v>
      </c>
      <c r="D50" s="113">
        <v>255000</v>
      </c>
      <c r="E50" s="109"/>
      <c r="F50" s="113">
        <v>13850</v>
      </c>
      <c r="G50" s="109"/>
      <c r="H50" s="109"/>
      <c r="I50" s="113">
        <v>74000</v>
      </c>
      <c r="J50" s="109"/>
      <c r="K50" s="113">
        <v>13000</v>
      </c>
      <c r="L50" s="109"/>
      <c r="M50" s="110"/>
    </row>
    <row r="51" spans="1:13" s="4" customFormat="1" ht="22.5" x14ac:dyDescent="0.2">
      <c r="A51" s="111">
        <v>42</v>
      </c>
      <c r="B51" s="112" t="s">
        <v>28</v>
      </c>
      <c r="C51" s="113">
        <f>SUM(D51+E51+F51+J51+K51+H51+I51)</f>
        <v>100850</v>
      </c>
      <c r="D51" s="109"/>
      <c r="E51" s="109"/>
      <c r="F51" s="109">
        <v>13850</v>
      </c>
      <c r="G51" s="109"/>
      <c r="H51" s="109"/>
      <c r="I51" s="109">
        <v>74000</v>
      </c>
      <c r="J51" s="109"/>
      <c r="K51" s="109">
        <v>13000</v>
      </c>
      <c r="L51" s="109"/>
      <c r="M51" s="110"/>
    </row>
    <row r="52" spans="1:13" x14ac:dyDescent="0.2">
      <c r="A52" s="115">
        <v>422</v>
      </c>
      <c r="B52" s="108" t="s">
        <v>26</v>
      </c>
      <c r="C52" s="113">
        <f>SUM(D52+E52+F52+J52+K52+H52+I52)</f>
        <v>35350</v>
      </c>
      <c r="D52" s="109"/>
      <c r="E52" s="109"/>
      <c r="F52" s="109">
        <v>9350</v>
      </c>
      <c r="G52" s="109"/>
      <c r="H52" s="109"/>
      <c r="I52" s="109">
        <v>14000</v>
      </c>
      <c r="J52" s="109"/>
      <c r="K52" s="109">
        <v>12000</v>
      </c>
      <c r="L52" s="109"/>
      <c r="M52" s="110"/>
    </row>
    <row r="53" spans="1:13" x14ac:dyDescent="0.2">
      <c r="A53" s="107">
        <v>4221</v>
      </c>
      <c r="B53" s="108" t="s">
        <v>67</v>
      </c>
      <c r="C53" s="109">
        <f t="shared" ref="C53:C58" si="6">SUM(D53+E53+F53+J53+K53+H53+I53)</f>
        <v>21350</v>
      </c>
      <c r="D53" s="109"/>
      <c r="E53" s="109"/>
      <c r="F53" s="109">
        <v>6350</v>
      </c>
      <c r="G53" s="109"/>
      <c r="H53" s="109"/>
      <c r="I53" s="109">
        <v>5000</v>
      </c>
      <c r="J53" s="109"/>
      <c r="K53" s="109">
        <v>10000</v>
      </c>
      <c r="L53" s="109"/>
      <c r="M53" s="110"/>
    </row>
    <row r="54" spans="1:13" x14ac:dyDescent="0.2">
      <c r="A54" s="107">
        <v>4225</v>
      </c>
      <c r="B54" s="108" t="s">
        <v>207</v>
      </c>
      <c r="C54" s="109">
        <f t="shared" si="6"/>
        <v>5000</v>
      </c>
      <c r="D54" s="109"/>
      <c r="E54" s="109"/>
      <c r="F54" s="109">
        <v>2000</v>
      </c>
      <c r="G54" s="109"/>
      <c r="H54" s="109"/>
      <c r="I54" s="109">
        <v>2000</v>
      </c>
      <c r="J54" s="109"/>
      <c r="K54" s="109">
        <v>1000</v>
      </c>
      <c r="L54" s="109"/>
      <c r="M54" s="110"/>
    </row>
    <row r="55" spans="1:13" x14ac:dyDescent="0.2">
      <c r="A55" s="107">
        <v>4226</v>
      </c>
      <c r="B55" s="108" t="s">
        <v>68</v>
      </c>
      <c r="C55" s="109">
        <f t="shared" si="6"/>
        <v>6000</v>
      </c>
      <c r="D55" s="109"/>
      <c r="E55" s="109"/>
      <c r="F55" s="109">
        <v>1000</v>
      </c>
      <c r="G55" s="109"/>
      <c r="H55" s="109"/>
      <c r="I55" s="109">
        <v>4000</v>
      </c>
      <c r="J55" s="109"/>
      <c r="K55" s="109">
        <v>1000</v>
      </c>
      <c r="L55" s="109"/>
      <c r="M55" s="110"/>
    </row>
    <row r="56" spans="1:13" s="184" customFormat="1" x14ac:dyDescent="0.2">
      <c r="A56" s="107">
        <v>4262</v>
      </c>
      <c r="B56" s="108" t="s">
        <v>206</v>
      </c>
      <c r="C56" s="109">
        <f t="shared" si="6"/>
        <v>3000</v>
      </c>
      <c r="D56" s="109"/>
      <c r="E56" s="109"/>
      <c r="F56" s="109"/>
      <c r="G56" s="109"/>
      <c r="H56" s="109"/>
      <c r="I56" s="109">
        <v>3000</v>
      </c>
      <c r="J56" s="109"/>
      <c r="K56" s="109"/>
      <c r="L56" s="109"/>
      <c r="M56" s="110"/>
    </row>
    <row r="57" spans="1:13" ht="22.5" x14ac:dyDescent="0.2">
      <c r="A57" s="115">
        <v>424</v>
      </c>
      <c r="B57" s="108" t="s">
        <v>29</v>
      </c>
      <c r="C57" s="113">
        <f>SUM(D57+E57+F57+J57+K57+H57+I57)</f>
        <v>65500</v>
      </c>
      <c r="D57" s="109"/>
      <c r="E57" s="109"/>
      <c r="F57" s="109">
        <v>4500</v>
      </c>
      <c r="G57" s="109"/>
      <c r="H57" s="109"/>
      <c r="I57" s="109">
        <v>60000</v>
      </c>
      <c r="J57" s="109"/>
      <c r="K57" s="109">
        <v>1000</v>
      </c>
      <c r="L57" s="109"/>
      <c r="M57" s="110"/>
    </row>
    <row r="58" spans="1:13" x14ac:dyDescent="0.2">
      <c r="A58" s="107">
        <v>4241</v>
      </c>
      <c r="B58" s="108" t="s">
        <v>69</v>
      </c>
      <c r="C58" s="109">
        <f t="shared" si="6"/>
        <v>65500</v>
      </c>
      <c r="D58" s="109"/>
      <c r="E58" s="109"/>
      <c r="F58" s="109">
        <v>4500</v>
      </c>
      <c r="G58" s="109"/>
      <c r="H58" s="109"/>
      <c r="I58" s="109">
        <v>60000</v>
      </c>
      <c r="J58" s="109"/>
      <c r="K58" s="109">
        <v>1000</v>
      </c>
      <c r="L58" s="109"/>
      <c r="M58" s="110"/>
    </row>
    <row r="59" spans="1:13" x14ac:dyDescent="0.2">
      <c r="A59" s="111">
        <v>45</v>
      </c>
      <c r="B59" s="112" t="s">
        <v>46</v>
      </c>
      <c r="C59" s="113">
        <f>SUM(D59+E59+F59+J59+K59+H59+I59)</f>
        <v>255000</v>
      </c>
      <c r="D59" s="113">
        <v>255000</v>
      </c>
      <c r="E59" s="116"/>
      <c r="F59" s="116"/>
      <c r="G59" s="116"/>
      <c r="H59" s="116"/>
      <c r="I59" s="116"/>
      <c r="J59" s="109"/>
      <c r="K59" s="116"/>
      <c r="L59" s="116"/>
      <c r="M59" s="117"/>
    </row>
    <row r="60" spans="1:13" s="4" customFormat="1" ht="27.75" customHeight="1" x14ac:dyDescent="0.2">
      <c r="A60" s="111">
        <v>451</v>
      </c>
      <c r="B60" s="112" t="s">
        <v>37</v>
      </c>
      <c r="C60" s="113">
        <f t="shared" ref="C60" si="7">SUM(D60+E60+F60+J60+K60+H60+I60)</f>
        <v>255000</v>
      </c>
      <c r="D60" s="109">
        <v>255000</v>
      </c>
      <c r="E60" s="116"/>
      <c r="F60" s="116"/>
      <c r="G60" s="116"/>
      <c r="H60" s="116"/>
      <c r="I60" s="116"/>
      <c r="J60" s="109"/>
      <c r="K60" s="116"/>
      <c r="L60" s="116"/>
      <c r="M60" s="117"/>
    </row>
    <row r="61" spans="1:13" s="4" customFormat="1" ht="43.5" customHeight="1" thickBot="1" x14ac:dyDescent="0.25">
      <c r="A61" s="197">
        <v>451</v>
      </c>
      <c r="B61" s="198" t="s">
        <v>210</v>
      </c>
      <c r="C61" s="199">
        <v>255000</v>
      </c>
      <c r="D61" s="238" t="s">
        <v>209</v>
      </c>
      <c r="E61" s="200"/>
      <c r="F61" s="200"/>
      <c r="G61" s="200"/>
      <c r="H61" s="200"/>
      <c r="I61" s="200"/>
      <c r="J61" s="201"/>
      <c r="K61" s="200"/>
      <c r="L61" s="200"/>
      <c r="M61" s="202"/>
    </row>
    <row r="62" spans="1:13" s="4" customFormat="1" ht="12.75" customHeight="1" x14ac:dyDescent="0.2">
      <c r="A62" s="208" t="s">
        <v>211</v>
      </c>
      <c r="B62" s="236" t="s">
        <v>300</v>
      </c>
      <c r="C62" s="211">
        <v>25000</v>
      </c>
      <c r="D62" s="210"/>
      <c r="E62" s="209"/>
      <c r="F62" s="209">
        <v>25000</v>
      </c>
      <c r="G62" s="209"/>
      <c r="H62" s="209"/>
      <c r="I62" s="209"/>
      <c r="J62" s="209"/>
      <c r="K62" s="209"/>
      <c r="L62" s="209"/>
      <c r="M62" s="212"/>
    </row>
    <row r="63" spans="1:13" s="4" customFormat="1" ht="12.75" customHeight="1" x14ac:dyDescent="0.2">
      <c r="A63" s="111">
        <v>32</v>
      </c>
      <c r="B63" s="112" t="s">
        <v>19</v>
      </c>
      <c r="C63" s="113">
        <v>25000</v>
      </c>
      <c r="D63" s="122"/>
      <c r="E63" s="109"/>
      <c r="F63" s="109">
        <v>25000</v>
      </c>
      <c r="G63" s="109"/>
      <c r="H63" s="109"/>
      <c r="I63" s="109"/>
      <c r="J63" s="109"/>
      <c r="K63" s="109"/>
      <c r="L63" s="109"/>
      <c r="M63" s="110"/>
    </row>
    <row r="64" spans="1:13" s="4" customFormat="1" ht="12.75" customHeight="1" thickBot="1" x14ac:dyDescent="0.25">
      <c r="A64" s="213">
        <v>3222</v>
      </c>
      <c r="B64" s="214" t="s">
        <v>212</v>
      </c>
      <c r="C64" s="215">
        <v>25000</v>
      </c>
      <c r="D64" s="216"/>
      <c r="E64" s="215"/>
      <c r="F64" s="215">
        <v>25000</v>
      </c>
      <c r="G64" s="215"/>
      <c r="H64" s="215"/>
      <c r="I64" s="215"/>
      <c r="J64" s="215"/>
      <c r="K64" s="215"/>
      <c r="L64" s="215"/>
      <c r="M64" s="218"/>
    </row>
    <row r="65" spans="1:13" s="4" customFormat="1" ht="12.75" customHeight="1" x14ac:dyDescent="0.2">
      <c r="A65" s="208" t="s">
        <v>213</v>
      </c>
      <c r="B65" s="236" t="s">
        <v>235</v>
      </c>
      <c r="C65" s="211">
        <v>2000</v>
      </c>
      <c r="D65" s="210"/>
      <c r="E65" s="209"/>
      <c r="F65" s="209">
        <v>2000</v>
      </c>
      <c r="G65" s="209"/>
      <c r="H65" s="209"/>
      <c r="I65" s="209"/>
      <c r="J65" s="209"/>
      <c r="K65" s="209"/>
      <c r="L65" s="209"/>
      <c r="M65" s="212"/>
    </row>
    <row r="66" spans="1:13" s="4" customFormat="1" ht="12.75" customHeight="1" x14ac:dyDescent="0.2">
      <c r="A66" s="111">
        <v>32</v>
      </c>
      <c r="B66" s="112" t="s">
        <v>19</v>
      </c>
      <c r="C66" s="113">
        <v>2000</v>
      </c>
      <c r="D66" s="122"/>
      <c r="E66" s="109"/>
      <c r="F66" s="109">
        <v>2000</v>
      </c>
      <c r="G66" s="109"/>
      <c r="H66" s="109"/>
      <c r="I66" s="109"/>
      <c r="J66" s="109"/>
      <c r="K66" s="109"/>
      <c r="L66" s="109"/>
      <c r="M66" s="110"/>
    </row>
    <row r="67" spans="1:13" s="4" customFormat="1" ht="12.75" customHeight="1" thickBot="1" x14ac:dyDescent="0.25">
      <c r="A67" s="213">
        <v>3221</v>
      </c>
      <c r="B67" s="214" t="s">
        <v>223</v>
      </c>
      <c r="C67" s="215">
        <v>2000</v>
      </c>
      <c r="D67" s="216"/>
      <c r="E67" s="215"/>
      <c r="F67" s="215">
        <v>2000</v>
      </c>
      <c r="G67" s="215"/>
      <c r="H67" s="215"/>
      <c r="I67" s="215"/>
      <c r="J67" s="215"/>
      <c r="K67" s="215"/>
      <c r="L67" s="215"/>
      <c r="M67" s="218"/>
    </row>
    <row r="68" spans="1:13" s="4" customFormat="1" ht="12.75" customHeight="1" x14ac:dyDescent="0.2">
      <c r="A68" s="208" t="s">
        <v>214</v>
      </c>
      <c r="B68" s="219" t="s">
        <v>234</v>
      </c>
      <c r="C68" s="211">
        <v>2500</v>
      </c>
      <c r="D68" s="210"/>
      <c r="E68" s="209"/>
      <c r="F68" s="209">
        <v>2500</v>
      </c>
      <c r="G68" s="209"/>
      <c r="H68" s="209"/>
      <c r="I68" s="209"/>
      <c r="J68" s="209"/>
      <c r="K68" s="209"/>
      <c r="L68" s="209"/>
      <c r="M68" s="212"/>
    </row>
    <row r="69" spans="1:13" s="4" customFormat="1" ht="12.75" customHeight="1" x14ac:dyDescent="0.2">
      <c r="A69" s="111">
        <v>32</v>
      </c>
      <c r="B69" s="112" t="s">
        <v>19</v>
      </c>
      <c r="C69" s="113">
        <v>2500</v>
      </c>
      <c r="D69" s="122"/>
      <c r="E69" s="109"/>
      <c r="F69" s="109">
        <v>2500</v>
      </c>
      <c r="G69" s="109"/>
      <c r="H69" s="109"/>
      <c r="I69" s="109"/>
      <c r="J69" s="109"/>
      <c r="K69" s="109"/>
      <c r="L69" s="109"/>
      <c r="M69" s="110"/>
    </row>
    <row r="70" spans="1:13" s="4" customFormat="1" ht="12.75" customHeight="1" thickBot="1" x14ac:dyDescent="0.25">
      <c r="A70" s="213">
        <v>3221</v>
      </c>
      <c r="B70" s="214" t="s">
        <v>223</v>
      </c>
      <c r="C70" s="215">
        <v>2000</v>
      </c>
      <c r="D70" s="216"/>
      <c r="E70" s="215"/>
      <c r="F70" s="215">
        <v>2000</v>
      </c>
      <c r="G70" s="215"/>
      <c r="H70" s="215"/>
      <c r="I70" s="215"/>
      <c r="J70" s="215"/>
      <c r="K70" s="215"/>
      <c r="L70" s="215"/>
      <c r="M70" s="218"/>
    </row>
    <row r="71" spans="1:13" s="4" customFormat="1" ht="12.75" customHeight="1" x14ac:dyDescent="0.2">
      <c r="A71" s="208" t="s">
        <v>216</v>
      </c>
      <c r="B71" s="236" t="s">
        <v>215</v>
      </c>
      <c r="C71" s="211">
        <v>2000</v>
      </c>
      <c r="D71" s="210"/>
      <c r="E71" s="209">
        <v>2000</v>
      </c>
      <c r="F71" s="209"/>
      <c r="G71" s="209"/>
      <c r="H71" s="209"/>
      <c r="I71" s="209"/>
      <c r="J71" s="209"/>
      <c r="K71" s="209"/>
      <c r="L71" s="209"/>
      <c r="M71" s="212"/>
    </row>
    <row r="72" spans="1:13" s="4" customFormat="1" ht="12.75" customHeight="1" x14ac:dyDescent="0.2">
      <c r="A72" s="111">
        <v>32</v>
      </c>
      <c r="B72" s="112" t="s">
        <v>19</v>
      </c>
      <c r="C72" s="113">
        <v>2000</v>
      </c>
      <c r="D72" s="122"/>
      <c r="E72" s="109">
        <v>2000</v>
      </c>
      <c r="F72" s="109"/>
      <c r="G72" s="109"/>
      <c r="H72" s="109"/>
      <c r="I72" s="109"/>
      <c r="J72" s="109"/>
      <c r="K72" s="109"/>
      <c r="L72" s="109"/>
      <c r="M72" s="110"/>
    </row>
    <row r="73" spans="1:13" s="4" customFormat="1" ht="12.75" customHeight="1" thickBot="1" x14ac:dyDescent="0.25">
      <c r="A73" s="213">
        <v>3295</v>
      </c>
      <c r="B73" s="214" t="s">
        <v>89</v>
      </c>
      <c r="C73" s="215">
        <v>2000</v>
      </c>
      <c r="D73" s="216"/>
      <c r="E73" s="215">
        <v>2000</v>
      </c>
      <c r="F73" s="215"/>
      <c r="G73" s="215"/>
      <c r="H73" s="215"/>
      <c r="I73" s="215"/>
      <c r="J73" s="215"/>
      <c r="K73" s="215"/>
      <c r="L73" s="215"/>
      <c r="M73" s="218"/>
    </row>
    <row r="74" spans="1:13" s="4" customFormat="1" ht="12.75" customHeight="1" x14ac:dyDescent="0.2">
      <c r="A74" s="208" t="s">
        <v>219</v>
      </c>
      <c r="B74" s="219" t="s">
        <v>217</v>
      </c>
      <c r="C74" s="211">
        <v>8000</v>
      </c>
      <c r="D74" s="210"/>
      <c r="E74" s="209"/>
      <c r="F74" s="209"/>
      <c r="G74" s="209"/>
      <c r="H74" s="209"/>
      <c r="I74" s="209">
        <v>8000</v>
      </c>
      <c r="J74" s="209"/>
      <c r="K74" s="209"/>
      <c r="L74" s="209"/>
      <c r="M74" s="212"/>
    </row>
    <row r="75" spans="1:13" s="4" customFormat="1" ht="12.75" customHeight="1" x14ac:dyDescent="0.2">
      <c r="A75" s="111">
        <v>32</v>
      </c>
      <c r="B75" s="112" t="s">
        <v>19</v>
      </c>
      <c r="C75" s="113">
        <v>8000</v>
      </c>
      <c r="D75" s="122"/>
      <c r="E75" s="109"/>
      <c r="F75" s="109"/>
      <c r="G75" s="109"/>
      <c r="H75" s="109"/>
      <c r="I75" s="109">
        <v>8000</v>
      </c>
      <c r="J75" s="109"/>
      <c r="K75" s="109"/>
      <c r="L75" s="109"/>
      <c r="M75" s="110"/>
    </row>
    <row r="76" spans="1:13" s="4" customFormat="1" ht="12.75" customHeight="1" thickBot="1" x14ac:dyDescent="0.25">
      <c r="A76" s="213">
        <v>3241</v>
      </c>
      <c r="B76" s="214" t="s">
        <v>218</v>
      </c>
      <c r="C76" s="215">
        <v>8000</v>
      </c>
      <c r="D76" s="216"/>
      <c r="E76" s="215"/>
      <c r="F76" s="215"/>
      <c r="G76" s="215"/>
      <c r="H76" s="215"/>
      <c r="I76" s="215">
        <v>8000</v>
      </c>
      <c r="J76" s="215"/>
      <c r="K76" s="215"/>
      <c r="L76" s="215"/>
      <c r="M76" s="218"/>
    </row>
    <row r="77" spans="1:13" s="4" customFormat="1" ht="12.75" customHeight="1" x14ac:dyDescent="0.2">
      <c r="A77" s="208" t="s">
        <v>229</v>
      </c>
      <c r="B77" s="220" t="s">
        <v>220</v>
      </c>
      <c r="C77" s="211">
        <v>13500</v>
      </c>
      <c r="D77" s="210"/>
      <c r="E77" s="209"/>
      <c r="F77" s="209"/>
      <c r="G77" s="209"/>
      <c r="H77" s="209">
        <v>12200</v>
      </c>
      <c r="I77" s="209">
        <v>1600</v>
      </c>
      <c r="J77" s="209"/>
      <c r="K77" s="209"/>
      <c r="L77" s="209"/>
      <c r="M77" s="212"/>
    </row>
    <row r="78" spans="1:13" s="4" customFormat="1" ht="12.75" customHeight="1" x14ac:dyDescent="0.2">
      <c r="A78" s="111">
        <v>32</v>
      </c>
      <c r="B78" s="112" t="s">
        <v>19</v>
      </c>
      <c r="C78" s="113">
        <v>13500</v>
      </c>
      <c r="D78" s="122"/>
      <c r="E78" s="109"/>
      <c r="F78" s="109"/>
      <c r="G78" s="109"/>
      <c r="H78" s="109">
        <v>12200</v>
      </c>
      <c r="I78" s="109">
        <v>1600</v>
      </c>
      <c r="J78" s="109"/>
      <c r="K78" s="109"/>
      <c r="L78" s="109"/>
      <c r="M78" s="110"/>
    </row>
    <row r="79" spans="1:13" s="4" customFormat="1" ht="12.75" customHeight="1" thickBot="1" x14ac:dyDescent="0.25">
      <c r="A79" s="213">
        <v>3222</v>
      </c>
      <c r="B79" s="214" t="s">
        <v>212</v>
      </c>
      <c r="C79" s="215">
        <v>13500</v>
      </c>
      <c r="D79" s="216"/>
      <c r="E79" s="215"/>
      <c r="F79" s="215"/>
      <c r="G79" s="215"/>
      <c r="H79" s="215">
        <v>12200</v>
      </c>
      <c r="I79" s="215">
        <v>1500</v>
      </c>
      <c r="J79" s="215"/>
      <c r="K79" s="215"/>
      <c r="L79" s="215"/>
      <c r="M79" s="218"/>
    </row>
    <row r="80" spans="1:13" s="4" customFormat="1" ht="12.75" customHeight="1" x14ac:dyDescent="0.2">
      <c r="A80" s="208" t="s">
        <v>231</v>
      </c>
      <c r="B80" s="219" t="s">
        <v>221</v>
      </c>
      <c r="C80" s="211">
        <v>32700</v>
      </c>
      <c r="D80" s="210"/>
      <c r="E80" s="209"/>
      <c r="F80" s="209"/>
      <c r="G80" s="209"/>
      <c r="H80" s="211">
        <v>27800</v>
      </c>
      <c r="I80" s="211">
        <v>4900</v>
      </c>
      <c r="J80" s="209"/>
      <c r="K80" s="211"/>
      <c r="L80" s="209"/>
      <c r="M80" s="212"/>
    </row>
    <row r="81" spans="1:13" s="4" customFormat="1" ht="12.75" customHeight="1" x14ac:dyDescent="0.2">
      <c r="A81" s="111">
        <v>32</v>
      </c>
      <c r="B81" s="108" t="s">
        <v>19</v>
      </c>
      <c r="C81" s="113">
        <v>32700</v>
      </c>
      <c r="D81" s="122"/>
      <c r="E81" s="109"/>
      <c r="F81" s="109"/>
      <c r="G81" s="109"/>
      <c r="H81" s="113">
        <v>27800</v>
      </c>
      <c r="I81" s="113">
        <v>4900</v>
      </c>
      <c r="J81" s="109"/>
      <c r="K81" s="113"/>
      <c r="L81" s="109"/>
      <c r="M81" s="110"/>
    </row>
    <row r="82" spans="1:13" s="4" customFormat="1" ht="12.75" customHeight="1" thickBot="1" x14ac:dyDescent="0.25">
      <c r="A82" s="213">
        <v>3222</v>
      </c>
      <c r="B82" s="214" t="s">
        <v>212</v>
      </c>
      <c r="C82" s="215">
        <v>8000</v>
      </c>
      <c r="D82" s="216"/>
      <c r="E82" s="215"/>
      <c r="F82" s="215"/>
      <c r="G82" s="215"/>
      <c r="H82" s="215"/>
      <c r="I82" s="215">
        <v>8000</v>
      </c>
      <c r="J82" s="215"/>
      <c r="K82" s="217"/>
      <c r="L82" s="215"/>
      <c r="M82" s="218"/>
    </row>
    <row r="83" spans="1:13" s="4" customFormat="1" ht="12.75" customHeight="1" x14ac:dyDescent="0.2">
      <c r="A83" s="208" t="s">
        <v>232</v>
      </c>
      <c r="B83" s="219" t="s">
        <v>222</v>
      </c>
      <c r="C83" s="211">
        <v>5000</v>
      </c>
      <c r="D83" s="210"/>
      <c r="E83" s="209"/>
      <c r="F83" s="209"/>
      <c r="G83" s="209"/>
      <c r="H83" s="211"/>
      <c r="I83" s="211">
        <v>5000</v>
      </c>
      <c r="J83" s="209"/>
      <c r="K83" s="211"/>
      <c r="L83" s="209"/>
      <c r="M83" s="212"/>
    </row>
    <row r="84" spans="1:13" s="4" customFormat="1" ht="12.75" customHeight="1" x14ac:dyDescent="0.2">
      <c r="A84" s="225">
        <v>32</v>
      </c>
      <c r="B84" s="198" t="s">
        <v>19</v>
      </c>
      <c r="C84" s="199">
        <v>3000</v>
      </c>
      <c r="D84" s="226"/>
      <c r="E84" s="201"/>
      <c r="F84" s="201"/>
      <c r="G84" s="201"/>
      <c r="H84" s="199"/>
      <c r="I84" s="199">
        <v>3000</v>
      </c>
      <c r="J84" s="201"/>
      <c r="K84" s="199"/>
      <c r="L84" s="201"/>
      <c r="M84" s="227"/>
    </row>
    <row r="85" spans="1:13" s="4" customFormat="1" ht="12.75" customHeight="1" x14ac:dyDescent="0.2">
      <c r="A85" s="186">
        <v>3295</v>
      </c>
      <c r="B85" s="198" t="s">
        <v>224</v>
      </c>
      <c r="C85" s="201">
        <v>2000</v>
      </c>
      <c r="D85" s="226"/>
      <c r="E85" s="201"/>
      <c r="F85" s="201"/>
      <c r="G85" s="201"/>
      <c r="H85" s="201"/>
      <c r="I85" s="201">
        <v>2000</v>
      </c>
      <c r="J85" s="201"/>
      <c r="K85" s="199"/>
      <c r="L85" s="201"/>
      <c r="M85" s="227"/>
    </row>
    <row r="86" spans="1:13" s="4" customFormat="1" ht="12.75" customHeight="1" x14ac:dyDescent="0.2">
      <c r="A86" s="225">
        <v>42</v>
      </c>
      <c r="B86" s="198" t="s">
        <v>225</v>
      </c>
      <c r="C86" s="199">
        <v>2000</v>
      </c>
      <c r="D86" s="226"/>
      <c r="E86" s="201"/>
      <c r="F86" s="201"/>
      <c r="G86" s="201"/>
      <c r="H86" s="201"/>
      <c r="I86" s="199">
        <v>2000</v>
      </c>
      <c r="J86" s="201"/>
      <c r="K86" s="199"/>
      <c r="L86" s="201"/>
      <c r="M86" s="227"/>
    </row>
    <row r="87" spans="1:13" s="4" customFormat="1" ht="12.75" customHeight="1" thickBot="1" x14ac:dyDescent="0.25">
      <c r="A87" s="213">
        <v>4221</v>
      </c>
      <c r="B87" s="214" t="s">
        <v>67</v>
      </c>
      <c r="C87" s="215">
        <v>2000</v>
      </c>
      <c r="D87" s="216"/>
      <c r="E87" s="215"/>
      <c r="F87" s="215"/>
      <c r="G87" s="215"/>
      <c r="H87" s="215"/>
      <c r="I87" s="215">
        <v>2000</v>
      </c>
      <c r="J87" s="215"/>
      <c r="K87" s="217"/>
      <c r="L87" s="215"/>
      <c r="M87" s="218"/>
    </row>
    <row r="88" spans="1:13" s="4" customFormat="1" ht="12.75" customHeight="1" x14ac:dyDescent="0.2">
      <c r="A88" s="203" t="s">
        <v>233</v>
      </c>
      <c r="B88" s="234" t="s">
        <v>226</v>
      </c>
      <c r="C88" s="206">
        <v>20000</v>
      </c>
      <c r="D88" s="205"/>
      <c r="E88" s="204"/>
      <c r="F88" s="204"/>
      <c r="G88" s="204"/>
      <c r="H88" s="206"/>
      <c r="I88" s="206">
        <v>20000</v>
      </c>
      <c r="J88" s="204"/>
      <c r="K88" s="206"/>
      <c r="L88" s="204"/>
      <c r="M88" s="207"/>
    </row>
    <row r="89" spans="1:13" s="4" customFormat="1" ht="12.75" customHeight="1" x14ac:dyDescent="0.2">
      <c r="A89" s="111">
        <v>32</v>
      </c>
      <c r="B89" s="108" t="s">
        <v>19</v>
      </c>
      <c r="C89" s="113">
        <v>4000</v>
      </c>
      <c r="D89" s="122"/>
      <c r="E89" s="109"/>
      <c r="F89" s="109"/>
      <c r="G89" s="109"/>
      <c r="H89" s="113"/>
      <c r="I89" s="113">
        <v>4000</v>
      </c>
      <c r="J89" s="109"/>
      <c r="K89" s="113"/>
      <c r="L89" s="109"/>
      <c r="M89" s="110"/>
    </row>
    <row r="90" spans="1:13" s="4" customFormat="1" ht="12.75" customHeight="1" x14ac:dyDescent="0.2">
      <c r="A90" s="228">
        <v>3225</v>
      </c>
      <c r="B90" s="229" t="s">
        <v>230</v>
      </c>
      <c r="C90" s="232">
        <v>4000</v>
      </c>
      <c r="D90" s="231"/>
      <c r="E90" s="230"/>
      <c r="F90" s="230"/>
      <c r="G90" s="230"/>
      <c r="H90" s="232"/>
      <c r="I90" s="230">
        <v>4000</v>
      </c>
      <c r="J90" s="230"/>
      <c r="K90" s="232"/>
      <c r="L90" s="230"/>
      <c r="M90" s="233"/>
    </row>
    <row r="91" spans="1:13" s="4" customFormat="1" ht="12.75" customHeight="1" x14ac:dyDescent="0.2">
      <c r="A91" s="225">
        <v>42</v>
      </c>
      <c r="B91" s="198" t="s">
        <v>225</v>
      </c>
      <c r="C91" s="199">
        <v>16000</v>
      </c>
      <c r="D91" s="226"/>
      <c r="E91" s="201"/>
      <c r="F91" s="201"/>
      <c r="G91" s="201"/>
      <c r="H91" s="199"/>
      <c r="I91" s="199">
        <v>16000</v>
      </c>
      <c r="J91" s="201"/>
      <c r="K91" s="199"/>
      <c r="L91" s="201"/>
      <c r="M91" s="227"/>
    </row>
    <row r="92" spans="1:13" s="4" customFormat="1" ht="12.75" customHeight="1" thickBot="1" x14ac:dyDescent="0.25">
      <c r="A92" s="213">
        <v>4221</v>
      </c>
      <c r="B92" s="214" t="s">
        <v>67</v>
      </c>
      <c r="C92" s="215">
        <v>16000</v>
      </c>
      <c r="D92" s="216"/>
      <c r="E92" s="215"/>
      <c r="F92" s="215"/>
      <c r="G92" s="215"/>
      <c r="H92" s="215"/>
      <c r="I92" s="215">
        <v>16000</v>
      </c>
      <c r="J92" s="215"/>
      <c r="K92" s="217"/>
      <c r="L92" s="215"/>
      <c r="M92" s="218"/>
    </row>
    <row r="93" spans="1:13" s="4" customFormat="1" ht="12.75" customHeight="1" x14ac:dyDescent="0.2">
      <c r="A93" s="136"/>
      <c r="B93" s="221"/>
      <c r="C93" s="222"/>
      <c r="D93" s="223"/>
      <c r="E93" s="222"/>
      <c r="F93" s="222"/>
      <c r="G93" s="222"/>
      <c r="H93" s="222"/>
      <c r="I93" s="222"/>
      <c r="J93" s="222"/>
      <c r="K93" s="224"/>
      <c r="L93" s="222"/>
      <c r="M93" s="222"/>
    </row>
    <row r="94" spans="1:13" s="4" customFormat="1" ht="12.75" customHeight="1" x14ac:dyDescent="0.2">
      <c r="A94" s="136"/>
      <c r="B94" s="221"/>
      <c r="C94" s="222"/>
      <c r="D94" s="223"/>
      <c r="E94" s="222"/>
      <c r="F94" s="222"/>
      <c r="G94" s="222"/>
      <c r="H94" s="222"/>
      <c r="I94" s="222"/>
      <c r="J94" s="222"/>
      <c r="K94" s="224"/>
      <c r="L94" s="222"/>
      <c r="M94" s="222"/>
    </row>
    <row r="95" spans="1:13" s="4" customFormat="1" ht="12.75" customHeight="1" x14ac:dyDescent="0.2">
      <c r="A95" s="136"/>
      <c r="B95" s="221"/>
      <c r="C95" s="222"/>
      <c r="D95" s="223"/>
      <c r="E95" s="222"/>
      <c r="F95" s="222"/>
      <c r="G95" s="222"/>
      <c r="H95" s="222"/>
      <c r="I95" s="222"/>
      <c r="J95" s="222"/>
      <c r="K95" s="224"/>
      <c r="L95" s="222"/>
      <c r="M95" s="222"/>
    </row>
    <row r="96" spans="1:13" s="4" customFormat="1" ht="12.75" customHeight="1" x14ac:dyDescent="0.2">
      <c r="A96" s="136"/>
      <c r="B96" s="221"/>
      <c r="C96" s="222"/>
      <c r="D96" s="223"/>
      <c r="E96" s="222"/>
      <c r="F96" s="222"/>
      <c r="G96" s="222"/>
      <c r="H96" s="222"/>
      <c r="I96" s="222"/>
      <c r="J96" s="222"/>
      <c r="K96" s="224"/>
      <c r="L96" s="222"/>
      <c r="M96" s="222"/>
    </row>
    <row r="97" spans="1:13" s="4" customFormat="1" ht="12.75" customHeight="1" x14ac:dyDescent="0.2">
      <c r="A97" s="136"/>
      <c r="B97" s="221"/>
      <c r="C97" s="222"/>
      <c r="D97" s="223"/>
      <c r="E97" s="222"/>
      <c r="F97" s="222"/>
      <c r="G97" s="222"/>
      <c r="H97" s="222"/>
      <c r="I97" s="222"/>
      <c r="J97" s="222"/>
      <c r="K97" s="224"/>
      <c r="L97" s="222"/>
      <c r="M97" s="222"/>
    </row>
    <row r="98" spans="1:13" s="4" customFormat="1" ht="12.75" customHeight="1" x14ac:dyDescent="0.2">
      <c r="A98" s="136"/>
      <c r="B98" s="221"/>
      <c r="C98" s="222"/>
      <c r="D98" s="223"/>
      <c r="E98" s="222"/>
      <c r="F98" s="222"/>
      <c r="G98" s="222"/>
      <c r="H98" s="222"/>
      <c r="I98" s="222"/>
      <c r="J98" s="222"/>
      <c r="K98" s="224"/>
      <c r="L98" s="222"/>
      <c r="M98" s="222"/>
    </row>
    <row r="99" spans="1:13" s="4" customFormat="1" ht="12.75" customHeight="1" x14ac:dyDescent="0.2">
      <c r="A99" s="136"/>
      <c r="B99" s="221"/>
      <c r="C99" s="222"/>
      <c r="D99" s="223"/>
      <c r="E99" s="222"/>
      <c r="F99" s="222"/>
      <c r="G99" s="222"/>
      <c r="H99" s="222"/>
      <c r="I99" s="222"/>
      <c r="J99" s="222"/>
      <c r="K99" s="224"/>
      <c r="L99" s="222"/>
      <c r="M99" s="222"/>
    </row>
    <row r="100" spans="1:13" s="4" customFormat="1" ht="12.75" customHeight="1" x14ac:dyDescent="0.2">
      <c r="A100" s="136"/>
      <c r="B100" s="221"/>
      <c r="C100" s="222"/>
      <c r="D100" s="223"/>
      <c r="E100" s="222"/>
      <c r="F100" s="222"/>
      <c r="G100" s="222"/>
      <c r="H100" s="222"/>
      <c r="I100" s="222"/>
      <c r="J100" s="222"/>
      <c r="K100" s="224"/>
      <c r="L100" s="222"/>
      <c r="M100" s="222"/>
    </row>
    <row r="101" spans="1:13" s="4" customFormat="1" ht="12.75" customHeight="1" x14ac:dyDescent="0.2">
      <c r="A101" s="136"/>
      <c r="B101" s="221"/>
      <c r="C101" s="222"/>
      <c r="D101" s="223"/>
      <c r="E101" s="222"/>
      <c r="F101" s="222"/>
      <c r="G101" s="222"/>
      <c r="H101" s="222"/>
      <c r="I101" s="222"/>
      <c r="J101" s="222"/>
      <c r="K101" s="224"/>
      <c r="L101" s="222"/>
      <c r="M101" s="222"/>
    </row>
    <row r="102" spans="1:13" s="4" customFormat="1" ht="12.75" customHeight="1" x14ac:dyDescent="0.2">
      <c r="A102" s="136"/>
      <c r="B102" s="221"/>
      <c r="C102" s="222"/>
      <c r="D102" s="223"/>
      <c r="E102" s="222"/>
      <c r="F102" s="222"/>
      <c r="G102" s="222"/>
      <c r="H102" s="222"/>
      <c r="I102" s="222"/>
      <c r="J102" s="222"/>
      <c r="K102" s="224"/>
      <c r="L102" s="222"/>
      <c r="M102" s="222"/>
    </row>
    <row r="103" spans="1:13" s="4" customFormat="1" ht="12.75" customHeight="1" x14ac:dyDescent="0.2">
      <c r="A103" s="136"/>
      <c r="B103" s="221"/>
      <c r="C103" s="222"/>
      <c r="D103" s="223"/>
      <c r="E103" s="222"/>
      <c r="F103" s="222"/>
      <c r="G103" s="222"/>
      <c r="H103" s="222"/>
      <c r="I103" s="222"/>
      <c r="J103" s="222"/>
      <c r="K103" s="224"/>
      <c r="L103" s="222"/>
      <c r="M103" s="222"/>
    </row>
    <row r="104" spans="1:13" s="4" customFormat="1" ht="12.75" customHeight="1" x14ac:dyDescent="0.2">
      <c r="A104" s="136"/>
      <c r="B104" s="221"/>
      <c r="C104" s="222"/>
      <c r="D104" s="223"/>
      <c r="E104" s="222"/>
      <c r="F104" s="222"/>
      <c r="G104" s="222"/>
      <c r="H104" s="222"/>
      <c r="I104" s="222"/>
      <c r="J104" s="222"/>
      <c r="K104" s="224"/>
      <c r="L104" s="222"/>
      <c r="M104" s="222"/>
    </row>
    <row r="105" spans="1:13" s="4" customFormat="1" ht="12.75" customHeight="1" x14ac:dyDescent="0.2">
      <c r="A105" s="136"/>
      <c r="B105" s="221"/>
      <c r="C105" s="222"/>
      <c r="D105" s="223"/>
      <c r="E105" s="222"/>
      <c r="F105" s="222"/>
      <c r="G105" s="222"/>
      <c r="H105" s="222"/>
      <c r="I105" s="222"/>
      <c r="J105" s="222"/>
      <c r="K105" s="224"/>
      <c r="L105" s="222"/>
      <c r="M105" s="222"/>
    </row>
    <row r="106" spans="1:13" s="4" customFormat="1" ht="12.75" customHeight="1" x14ac:dyDescent="0.2">
      <c r="A106" s="136"/>
      <c r="B106" s="221"/>
      <c r="C106" s="222"/>
      <c r="D106" s="223"/>
      <c r="E106" s="222"/>
      <c r="F106" s="222"/>
      <c r="G106" s="222"/>
      <c r="H106" s="222"/>
      <c r="I106" s="222"/>
      <c r="J106" s="222"/>
      <c r="K106" s="224"/>
      <c r="L106" s="222"/>
      <c r="M106" s="222"/>
    </row>
    <row r="107" spans="1:13" s="4" customFormat="1" ht="12.75" customHeight="1" x14ac:dyDescent="0.2">
      <c r="A107" s="136"/>
      <c r="B107" s="221"/>
      <c r="C107" s="222"/>
      <c r="D107" s="223"/>
      <c r="E107" s="222"/>
      <c r="F107" s="222"/>
      <c r="G107" s="222"/>
      <c r="H107" s="222"/>
      <c r="I107" s="222"/>
      <c r="J107" s="222"/>
      <c r="K107" s="224"/>
      <c r="L107" s="222"/>
      <c r="M107" s="222"/>
    </row>
    <row r="108" spans="1:13" s="4" customFormat="1" ht="12.75" customHeight="1" x14ac:dyDescent="0.2">
      <c r="A108" s="136"/>
      <c r="B108" s="221"/>
      <c r="C108" s="222"/>
      <c r="D108" s="223"/>
      <c r="E108" s="222"/>
      <c r="F108" s="222"/>
      <c r="G108" s="222"/>
      <c r="H108" s="222"/>
      <c r="I108" s="222"/>
      <c r="J108" s="222"/>
      <c r="K108" s="224"/>
      <c r="L108" s="222"/>
      <c r="M108" s="222"/>
    </row>
    <row r="109" spans="1:13" s="4" customFormat="1" ht="12.75" customHeight="1" x14ac:dyDescent="0.2">
      <c r="A109" s="136"/>
      <c r="B109" s="221"/>
      <c r="C109" s="222"/>
      <c r="D109" s="223"/>
      <c r="E109" s="222"/>
      <c r="F109" s="222"/>
      <c r="G109" s="222"/>
      <c r="H109" s="222"/>
      <c r="I109" s="222"/>
      <c r="J109" s="222"/>
      <c r="K109" s="224"/>
      <c r="L109" s="222"/>
      <c r="M109" s="222"/>
    </row>
    <row r="110" spans="1:13" s="4" customFormat="1" ht="12.75" customHeight="1" x14ac:dyDescent="0.2">
      <c r="A110" s="136"/>
      <c r="B110" s="221"/>
      <c r="C110" s="222"/>
      <c r="D110" s="223"/>
      <c r="E110" s="222"/>
      <c r="F110" s="222"/>
      <c r="G110" s="222"/>
      <c r="H110" s="222"/>
      <c r="I110" s="222"/>
      <c r="J110" s="222"/>
      <c r="K110" s="224"/>
      <c r="L110" s="222"/>
      <c r="M110" s="222"/>
    </row>
    <row r="111" spans="1:13" s="4" customFormat="1" ht="12.75" customHeight="1" x14ac:dyDescent="0.2">
      <c r="A111" s="136"/>
      <c r="B111" s="221"/>
      <c r="C111" s="222"/>
      <c r="D111" s="223"/>
      <c r="E111" s="222"/>
      <c r="F111" s="222"/>
      <c r="G111" s="222"/>
      <c r="H111" s="222"/>
      <c r="I111" s="222"/>
      <c r="J111" s="222"/>
      <c r="K111" s="224"/>
      <c r="L111" s="222"/>
      <c r="M111" s="222"/>
    </row>
    <row r="112" spans="1:13" s="4" customFormat="1" ht="12.75" customHeight="1" x14ac:dyDescent="0.2">
      <c r="A112" s="136"/>
      <c r="B112" s="221"/>
      <c r="C112" s="222"/>
      <c r="D112" s="223"/>
      <c r="E112" s="222"/>
      <c r="F112" s="222"/>
      <c r="G112" s="222"/>
      <c r="H112" s="222"/>
      <c r="I112" s="222"/>
      <c r="J112" s="222"/>
      <c r="K112" s="224"/>
      <c r="L112" s="222"/>
      <c r="M112" s="222"/>
    </row>
    <row r="113" spans="1:13" s="4" customFormat="1" ht="12.75" customHeight="1" x14ac:dyDescent="0.2">
      <c r="A113" s="136"/>
      <c r="B113" s="221"/>
      <c r="C113" s="222"/>
      <c r="D113" s="223"/>
      <c r="E113" s="222"/>
      <c r="F113" s="222"/>
      <c r="G113" s="222"/>
      <c r="H113" s="222"/>
      <c r="I113" s="222"/>
      <c r="J113" s="222"/>
      <c r="K113" s="224"/>
      <c r="L113" s="222"/>
      <c r="M113" s="222"/>
    </row>
    <row r="114" spans="1:13" s="4" customFormat="1" ht="12.75" customHeight="1" x14ac:dyDescent="0.2">
      <c r="A114" s="136"/>
      <c r="B114" s="221"/>
      <c r="C114" s="222"/>
      <c r="D114" s="223"/>
      <c r="E114" s="222"/>
      <c r="F114" s="222"/>
      <c r="G114" s="222"/>
      <c r="H114" s="222"/>
      <c r="I114" s="222"/>
      <c r="J114" s="222"/>
      <c r="K114" s="224"/>
      <c r="L114" s="222"/>
      <c r="M114" s="222"/>
    </row>
    <row r="115" spans="1:13" s="4" customFormat="1" ht="12.75" customHeight="1" x14ac:dyDescent="0.2">
      <c r="A115" s="136"/>
      <c r="B115" s="221"/>
      <c r="C115" s="222"/>
      <c r="D115" s="223"/>
      <c r="E115" s="222"/>
      <c r="F115" s="222"/>
      <c r="G115" s="222"/>
      <c r="H115" s="222"/>
      <c r="I115" s="222"/>
      <c r="J115" s="222"/>
      <c r="K115" s="224"/>
      <c r="L115" s="222"/>
      <c r="M115" s="222"/>
    </row>
    <row r="116" spans="1:13" s="4" customFormat="1" ht="12.75" customHeight="1" x14ac:dyDescent="0.2">
      <c r="A116" s="136"/>
      <c r="B116" s="221"/>
      <c r="C116" s="222"/>
      <c r="D116" s="223"/>
      <c r="E116" s="222"/>
      <c r="F116" s="222"/>
      <c r="G116" s="222"/>
      <c r="H116" s="222"/>
      <c r="I116" s="222"/>
      <c r="J116" s="222"/>
      <c r="K116" s="224"/>
      <c r="L116" s="222"/>
      <c r="M116" s="222"/>
    </row>
    <row r="117" spans="1:13" s="4" customFormat="1" ht="12.75" customHeight="1" x14ac:dyDescent="0.2">
      <c r="A117" s="136"/>
      <c r="B117" s="221"/>
      <c r="C117" s="222"/>
      <c r="D117" s="223"/>
      <c r="E117" s="222"/>
      <c r="F117" s="222"/>
      <c r="G117" s="222"/>
      <c r="H117" s="222"/>
      <c r="I117" s="222"/>
      <c r="J117" s="222"/>
      <c r="K117" s="224"/>
      <c r="L117" s="222"/>
      <c r="M117" s="222"/>
    </row>
    <row r="118" spans="1:13" s="4" customFormat="1" ht="12.75" customHeight="1" x14ac:dyDescent="0.2">
      <c r="A118" s="136"/>
      <c r="B118" s="221"/>
      <c r="C118" s="222"/>
      <c r="D118" s="223"/>
      <c r="E118" s="222"/>
      <c r="F118" s="222"/>
      <c r="G118" s="222"/>
      <c r="H118" s="222"/>
      <c r="I118" s="222"/>
      <c r="J118" s="222"/>
      <c r="K118" s="224"/>
      <c r="L118" s="222"/>
      <c r="M118" s="222"/>
    </row>
    <row r="119" spans="1:13" s="4" customFormat="1" ht="12.75" customHeight="1" x14ac:dyDescent="0.2">
      <c r="A119" s="136"/>
      <c r="B119" s="221"/>
      <c r="C119" s="222"/>
      <c r="D119" s="223"/>
      <c r="E119" s="222"/>
      <c r="F119" s="222"/>
      <c r="G119" s="222"/>
      <c r="H119" s="222"/>
      <c r="I119" s="222"/>
      <c r="J119" s="222"/>
      <c r="K119" s="224"/>
      <c r="L119" s="222"/>
      <c r="M119" s="222"/>
    </row>
    <row r="120" spans="1:13" s="4" customFormat="1" ht="12.75" customHeight="1" x14ac:dyDescent="0.2">
      <c r="A120" s="136"/>
      <c r="B120" s="221"/>
      <c r="C120" s="222"/>
      <c r="D120" s="223"/>
      <c r="E120" s="222"/>
      <c r="F120" s="222"/>
      <c r="G120" s="222"/>
      <c r="H120" s="222"/>
      <c r="I120" s="222"/>
      <c r="J120" s="222"/>
      <c r="K120" s="224"/>
      <c r="L120" s="222"/>
      <c r="M120" s="222"/>
    </row>
    <row r="121" spans="1:13" s="4" customFormat="1" ht="12.75" customHeight="1" x14ac:dyDescent="0.2">
      <c r="A121" s="136"/>
      <c r="B121" s="221"/>
      <c r="C121" s="222"/>
      <c r="D121" s="223"/>
      <c r="E121" s="222"/>
      <c r="F121" s="222"/>
      <c r="G121" s="222"/>
      <c r="H121" s="222"/>
      <c r="I121" s="222"/>
      <c r="J121" s="222"/>
      <c r="K121" s="224"/>
      <c r="L121" s="222"/>
      <c r="M121" s="222"/>
    </row>
    <row r="122" spans="1:13" s="4" customFormat="1" ht="12.75" customHeight="1" x14ac:dyDescent="0.2">
      <c r="A122" s="136"/>
      <c r="B122" s="221"/>
      <c r="C122" s="222"/>
      <c r="D122" s="223"/>
      <c r="E122" s="222"/>
      <c r="F122" s="222"/>
      <c r="G122" s="222"/>
      <c r="H122" s="222"/>
      <c r="I122" s="222"/>
      <c r="J122" s="222"/>
      <c r="K122" s="224"/>
      <c r="L122" s="222"/>
      <c r="M122" s="222"/>
    </row>
    <row r="123" spans="1:13" s="4" customFormat="1" ht="12.75" customHeight="1" x14ac:dyDescent="0.2">
      <c r="A123" s="136"/>
      <c r="B123" s="221"/>
      <c r="C123" s="222"/>
      <c r="D123" s="223"/>
      <c r="E123" s="222"/>
      <c r="F123" s="222"/>
      <c r="G123" s="222"/>
      <c r="H123" s="222"/>
      <c r="I123" s="222"/>
      <c r="J123" s="222"/>
      <c r="K123" s="224"/>
      <c r="L123" s="222"/>
      <c r="M123" s="222"/>
    </row>
    <row r="124" spans="1:13" s="4" customFormat="1" ht="12.75" customHeight="1" x14ac:dyDescent="0.2">
      <c r="A124" s="136"/>
      <c r="B124" s="221"/>
      <c r="C124" s="222"/>
      <c r="D124" s="223"/>
      <c r="E124" s="222"/>
      <c r="F124" s="222"/>
      <c r="G124" s="222"/>
      <c r="H124" s="222"/>
      <c r="I124" s="222"/>
      <c r="J124" s="222"/>
      <c r="K124" s="224"/>
      <c r="L124" s="222"/>
      <c r="M124" s="222"/>
    </row>
    <row r="125" spans="1:13" s="4" customFormat="1" ht="12.75" customHeight="1" x14ac:dyDescent="0.2">
      <c r="A125" s="136"/>
      <c r="B125" s="221"/>
      <c r="C125" s="222"/>
      <c r="D125" s="223"/>
      <c r="E125" s="222"/>
      <c r="F125" s="222"/>
      <c r="G125" s="222"/>
      <c r="H125" s="222"/>
      <c r="I125" s="222"/>
      <c r="J125" s="222"/>
      <c r="K125" s="224"/>
      <c r="L125" s="222"/>
      <c r="M125" s="222"/>
    </row>
    <row r="126" spans="1:13" s="4" customFormat="1" ht="12.75" customHeight="1" x14ac:dyDescent="0.2">
      <c r="A126" s="136"/>
      <c r="B126" s="221"/>
      <c r="C126" s="222"/>
      <c r="D126" s="223"/>
      <c r="E126" s="222"/>
      <c r="F126" s="222"/>
      <c r="G126" s="222"/>
      <c r="H126" s="222"/>
      <c r="I126" s="222"/>
      <c r="J126" s="222"/>
      <c r="K126" s="224"/>
      <c r="L126" s="222"/>
      <c r="M126" s="222"/>
    </row>
    <row r="127" spans="1:13" s="4" customFormat="1" ht="12.75" customHeight="1" x14ac:dyDescent="0.2">
      <c r="A127" s="136"/>
      <c r="B127" s="221"/>
      <c r="C127" s="222"/>
      <c r="D127" s="223"/>
      <c r="E127" s="222"/>
      <c r="F127" s="222"/>
      <c r="G127" s="222"/>
      <c r="H127" s="222"/>
      <c r="I127" s="222"/>
      <c r="J127" s="222"/>
      <c r="K127" s="224"/>
      <c r="L127" s="222"/>
      <c r="M127" s="222"/>
    </row>
    <row r="128" spans="1:13" s="4" customFormat="1" ht="12.75" customHeight="1" x14ac:dyDescent="0.2">
      <c r="A128" s="136"/>
      <c r="B128" s="221"/>
      <c r="C128" s="222"/>
      <c r="D128" s="223"/>
      <c r="E128" s="222"/>
      <c r="F128" s="222"/>
      <c r="G128" s="222"/>
      <c r="H128" s="222"/>
      <c r="I128" s="222"/>
      <c r="J128" s="222"/>
      <c r="K128" s="224"/>
      <c r="L128" s="222"/>
      <c r="M128" s="222"/>
    </row>
    <row r="129" spans="1:13" s="4" customFormat="1" ht="7.5" customHeight="1" thickBot="1" x14ac:dyDescent="0.25">
      <c r="A129" s="136"/>
      <c r="B129" s="221"/>
      <c r="C129" s="222"/>
      <c r="D129" s="223"/>
      <c r="E129" s="222"/>
      <c r="F129" s="222"/>
      <c r="G129" s="222"/>
      <c r="H129" s="222"/>
      <c r="I129" s="222"/>
      <c r="J129" s="222"/>
      <c r="K129" s="224"/>
      <c r="L129" s="222"/>
      <c r="M129" s="222"/>
    </row>
    <row r="130" spans="1:13" ht="18.75" thickBot="1" x14ac:dyDescent="0.25">
      <c r="A130" s="98"/>
      <c r="B130" s="98"/>
      <c r="C130" s="291" t="s">
        <v>166</v>
      </c>
      <c r="D130" s="292"/>
      <c r="E130" s="292"/>
      <c r="F130" s="293"/>
      <c r="G130" s="105"/>
      <c r="H130" s="105"/>
      <c r="I130" s="105"/>
      <c r="J130" s="98"/>
      <c r="K130" s="98"/>
      <c r="L130" s="98"/>
      <c r="M130" s="74" t="s">
        <v>49</v>
      </c>
    </row>
    <row r="131" spans="1:13" ht="67.5" x14ac:dyDescent="0.2">
      <c r="A131" s="72" t="s">
        <v>12</v>
      </c>
      <c r="B131" s="73" t="s">
        <v>13</v>
      </c>
      <c r="C131" s="73" t="s">
        <v>157</v>
      </c>
      <c r="D131" s="73" t="s">
        <v>158</v>
      </c>
      <c r="E131" s="73" t="s">
        <v>159</v>
      </c>
      <c r="F131" s="73" t="s">
        <v>160</v>
      </c>
      <c r="G131" s="73" t="s">
        <v>194</v>
      </c>
      <c r="H131" s="73" t="s">
        <v>190</v>
      </c>
      <c r="I131" s="73" t="s">
        <v>191</v>
      </c>
      <c r="J131" s="73" t="s">
        <v>195</v>
      </c>
      <c r="K131" s="73" t="s">
        <v>161</v>
      </c>
      <c r="L131" s="73" t="s">
        <v>9</v>
      </c>
      <c r="M131" s="77" t="s">
        <v>10</v>
      </c>
    </row>
    <row r="132" spans="1:13" s="4" customFormat="1" x14ac:dyDescent="0.2">
      <c r="A132" s="123"/>
      <c r="B132" s="124" t="s">
        <v>35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5"/>
    </row>
    <row r="133" spans="1:13" ht="11.25" customHeight="1" x14ac:dyDescent="0.2">
      <c r="A133" s="123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6"/>
    </row>
    <row r="134" spans="1:13" ht="11.25" customHeight="1" x14ac:dyDescent="0.2">
      <c r="A134" s="123"/>
      <c r="B134" s="124" t="s">
        <v>34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5"/>
    </row>
    <row r="135" spans="1:13" ht="14.25" customHeight="1" x14ac:dyDescent="0.2">
      <c r="A135" s="86" t="s">
        <v>33</v>
      </c>
      <c r="B135" s="127" t="s">
        <v>36</v>
      </c>
      <c r="C135" s="128">
        <f>D135+E135+F135+G135+H135+I135+J135+K135</f>
        <v>5897500</v>
      </c>
      <c r="D135" s="129">
        <v>428200</v>
      </c>
      <c r="E135" s="129">
        <f>E136+E149</f>
        <v>2300</v>
      </c>
      <c r="F135" s="129">
        <f>F136+F149</f>
        <v>205000</v>
      </c>
      <c r="G135" s="129"/>
      <c r="H135" s="129">
        <v>40000</v>
      </c>
      <c r="I135" s="129">
        <v>5207000</v>
      </c>
      <c r="J135" s="129"/>
      <c r="K135" s="129">
        <f>K136+K149</f>
        <v>15000</v>
      </c>
      <c r="L135" s="130"/>
      <c r="M135" s="131"/>
    </row>
    <row r="136" spans="1:13" ht="16.5" customHeight="1" x14ac:dyDescent="0.2">
      <c r="A136" s="121">
        <v>3</v>
      </c>
      <c r="B136" s="118" t="s">
        <v>14</v>
      </c>
      <c r="C136" s="128">
        <f>D136+E136+F136+G136+H136+I136+J136+K136</f>
        <v>5748650</v>
      </c>
      <c r="D136" s="113">
        <v>308200</v>
      </c>
      <c r="E136" s="113">
        <v>2300</v>
      </c>
      <c r="F136" s="113">
        <v>191150</v>
      </c>
      <c r="G136" s="113"/>
      <c r="H136" s="113">
        <v>40000</v>
      </c>
      <c r="I136" s="113">
        <v>5207000</v>
      </c>
      <c r="J136" s="113"/>
      <c r="K136" s="119">
        <v>0</v>
      </c>
      <c r="L136" s="119"/>
      <c r="M136" s="120"/>
    </row>
    <row r="137" spans="1:13" x14ac:dyDescent="0.2">
      <c r="A137" s="111">
        <v>31</v>
      </c>
      <c r="B137" s="112" t="s">
        <v>15</v>
      </c>
      <c r="C137" s="128">
        <f>D137+E137+F137+G137+H137+I137+J137+K137</f>
        <v>4914000</v>
      </c>
      <c r="D137" s="119"/>
      <c r="E137" s="119"/>
      <c r="F137" s="119"/>
      <c r="G137" s="119"/>
      <c r="H137" s="119"/>
      <c r="I137" s="113">
        <v>4914000</v>
      </c>
      <c r="J137" s="113"/>
      <c r="K137" s="116"/>
      <c r="L137" s="116"/>
      <c r="M137" s="117"/>
    </row>
    <row r="138" spans="1:13" x14ac:dyDescent="0.2">
      <c r="A138" s="107">
        <v>311</v>
      </c>
      <c r="B138" s="108" t="s">
        <v>16</v>
      </c>
      <c r="C138" s="133">
        <f t="shared" ref="C138:C140" si="8">D138+E138+F138+G138+H138+I138+J138+K138</f>
        <v>4097000</v>
      </c>
      <c r="D138" s="119"/>
      <c r="E138" s="119"/>
      <c r="F138" s="119"/>
      <c r="G138" s="119"/>
      <c r="H138" s="119"/>
      <c r="I138" s="109">
        <v>4097000</v>
      </c>
      <c r="J138" s="109"/>
      <c r="K138" s="119"/>
      <c r="L138" s="119"/>
      <c r="M138" s="120"/>
    </row>
    <row r="139" spans="1:13" x14ac:dyDescent="0.2">
      <c r="A139" s="107">
        <v>312</v>
      </c>
      <c r="B139" s="108" t="s">
        <v>17</v>
      </c>
      <c r="C139" s="133">
        <f t="shared" si="8"/>
        <v>165000</v>
      </c>
      <c r="D139" s="113"/>
      <c r="E139" s="113"/>
      <c r="F139" s="113"/>
      <c r="G139" s="113"/>
      <c r="H139" s="113"/>
      <c r="I139" s="109">
        <v>165000</v>
      </c>
      <c r="J139" s="109"/>
      <c r="K139" s="113"/>
      <c r="L139" s="113"/>
      <c r="M139" s="114"/>
    </row>
    <row r="140" spans="1:13" x14ac:dyDescent="0.2">
      <c r="A140" s="107">
        <v>313</v>
      </c>
      <c r="B140" s="108" t="s">
        <v>18</v>
      </c>
      <c r="C140" s="133">
        <f t="shared" si="8"/>
        <v>652000</v>
      </c>
      <c r="D140" s="113"/>
      <c r="E140" s="113"/>
      <c r="F140" s="113"/>
      <c r="G140" s="113"/>
      <c r="H140" s="113"/>
      <c r="I140" s="109">
        <v>652000</v>
      </c>
      <c r="J140" s="109"/>
      <c r="K140" s="113"/>
      <c r="L140" s="113"/>
      <c r="M140" s="114"/>
    </row>
    <row r="141" spans="1:13" x14ac:dyDescent="0.2">
      <c r="A141" s="111">
        <v>32</v>
      </c>
      <c r="B141" s="112" t="s">
        <v>19</v>
      </c>
      <c r="C141" s="128">
        <f>D141+E141+F141+J141+K141+H141+I141+J141+I141:I142</f>
        <v>1127350</v>
      </c>
      <c r="D141" s="113">
        <v>308200</v>
      </c>
      <c r="E141" s="113">
        <v>2000</v>
      </c>
      <c r="F141" s="113">
        <v>191150</v>
      </c>
      <c r="G141" s="113"/>
      <c r="H141" s="113">
        <v>40000</v>
      </c>
      <c r="I141" s="113">
        <v>293000</v>
      </c>
      <c r="J141" s="113"/>
      <c r="K141" s="109"/>
      <c r="L141" s="109"/>
      <c r="M141" s="110"/>
    </row>
    <row r="142" spans="1:13" x14ac:dyDescent="0.2">
      <c r="A142" s="107">
        <v>321</v>
      </c>
      <c r="B142" s="108" t="s">
        <v>20</v>
      </c>
      <c r="C142" s="133">
        <f>D142+E142+F142+J142+K142+H142+I142+J142+I142:I143</f>
        <v>575000</v>
      </c>
      <c r="D142" s="109">
        <v>25000</v>
      </c>
      <c r="E142" s="109"/>
      <c r="F142" s="109">
        <v>6000</v>
      </c>
      <c r="G142" s="109"/>
      <c r="H142" s="109"/>
      <c r="I142" s="109">
        <v>272000</v>
      </c>
      <c r="J142" s="109"/>
      <c r="K142" s="109"/>
      <c r="L142" s="109"/>
      <c r="M142" s="110"/>
    </row>
    <row r="143" spans="1:13" x14ac:dyDescent="0.2">
      <c r="A143" s="107">
        <v>322</v>
      </c>
      <c r="B143" s="108" t="s">
        <v>21</v>
      </c>
      <c r="C143" s="133">
        <f t="shared" ref="C143:C146" si="9">D143+E143+F143+J143+K143+H143+I143+J143+I143:I144</f>
        <v>344200</v>
      </c>
      <c r="D143" s="109">
        <v>163200</v>
      </c>
      <c r="E143" s="109">
        <v>2000</v>
      </c>
      <c r="F143" s="109">
        <v>125000</v>
      </c>
      <c r="G143" s="109"/>
      <c r="H143" s="109">
        <v>40000</v>
      </c>
      <c r="I143" s="109">
        <v>7000</v>
      </c>
      <c r="J143" s="109"/>
      <c r="K143" s="109"/>
      <c r="L143" s="109"/>
      <c r="M143" s="110"/>
    </row>
    <row r="144" spans="1:13" x14ac:dyDescent="0.2">
      <c r="A144" s="107">
        <v>323</v>
      </c>
      <c r="B144" s="108" t="s">
        <v>22</v>
      </c>
      <c r="C144" s="133">
        <f>D144+E144+F144+J144+K144+H144+I144+J144+I144:I144</f>
        <v>163300</v>
      </c>
      <c r="D144" s="109">
        <v>117000</v>
      </c>
      <c r="E144" s="109"/>
      <c r="F144" s="109">
        <v>46300</v>
      </c>
      <c r="G144" s="109"/>
      <c r="H144" s="109"/>
      <c r="I144" s="109"/>
      <c r="J144" s="109"/>
      <c r="K144" s="109"/>
      <c r="L144" s="109"/>
      <c r="M144" s="110"/>
    </row>
    <row r="145" spans="1:13" ht="22.5" x14ac:dyDescent="0.2">
      <c r="A145" s="107">
        <v>324</v>
      </c>
      <c r="B145" s="108" t="s">
        <v>45</v>
      </c>
      <c r="C145" s="133">
        <f t="shared" si="9"/>
        <v>0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10"/>
    </row>
    <row r="146" spans="1:13" ht="22.5" x14ac:dyDescent="0.2">
      <c r="A146" s="107">
        <v>329</v>
      </c>
      <c r="B146" s="108" t="s">
        <v>23</v>
      </c>
      <c r="C146" s="133">
        <f t="shared" si="9"/>
        <v>44850</v>
      </c>
      <c r="D146" s="109">
        <v>3000</v>
      </c>
      <c r="E146" s="109"/>
      <c r="F146" s="109">
        <v>13850</v>
      </c>
      <c r="G146" s="109"/>
      <c r="H146" s="109"/>
      <c r="I146" s="109">
        <v>14000</v>
      </c>
      <c r="J146" s="109"/>
      <c r="K146" s="109"/>
      <c r="L146" s="109"/>
      <c r="M146" s="110"/>
    </row>
    <row r="147" spans="1:13" x14ac:dyDescent="0.2">
      <c r="A147" s="111">
        <v>34</v>
      </c>
      <c r="B147" s="112" t="s">
        <v>24</v>
      </c>
      <c r="C147" s="129">
        <f t="shared" ref="C147:C152" si="10">D147+E147+F147+J147+K147</f>
        <v>2600</v>
      </c>
      <c r="D147" s="113">
        <v>2300</v>
      </c>
      <c r="E147" s="113">
        <v>300</v>
      </c>
      <c r="F147" s="109"/>
      <c r="G147" s="109"/>
      <c r="H147" s="109"/>
      <c r="I147" s="109"/>
      <c r="J147" s="109"/>
      <c r="K147" s="109"/>
      <c r="L147" s="109"/>
      <c r="M147" s="110"/>
    </row>
    <row r="148" spans="1:13" x14ac:dyDescent="0.2">
      <c r="A148" s="107">
        <v>343</v>
      </c>
      <c r="B148" s="108" t="s">
        <v>25</v>
      </c>
      <c r="C148" s="132">
        <f t="shared" si="10"/>
        <v>2600</v>
      </c>
      <c r="D148" s="109">
        <v>2300</v>
      </c>
      <c r="E148" s="109">
        <v>300</v>
      </c>
      <c r="F148" s="109"/>
      <c r="G148" s="109"/>
      <c r="H148" s="109"/>
      <c r="I148" s="109"/>
      <c r="J148" s="109"/>
      <c r="K148" s="109"/>
      <c r="L148" s="109"/>
      <c r="M148" s="110"/>
    </row>
    <row r="149" spans="1:13" ht="22.5" x14ac:dyDescent="0.2">
      <c r="A149" s="121">
        <v>4</v>
      </c>
      <c r="B149" s="112" t="s">
        <v>27</v>
      </c>
      <c r="C149" s="128">
        <f t="shared" si="10"/>
        <v>28850</v>
      </c>
      <c r="D149" s="113"/>
      <c r="E149" s="113"/>
      <c r="F149" s="113">
        <v>13850</v>
      </c>
      <c r="G149" s="113"/>
      <c r="H149" s="113"/>
      <c r="I149" s="113"/>
      <c r="J149" s="113"/>
      <c r="K149" s="113">
        <v>15000</v>
      </c>
      <c r="L149" s="109"/>
      <c r="M149" s="110"/>
    </row>
    <row r="150" spans="1:13" ht="22.5" x14ac:dyDescent="0.2">
      <c r="A150" s="111">
        <v>42</v>
      </c>
      <c r="B150" s="112" t="s">
        <v>28</v>
      </c>
      <c r="C150" s="129">
        <f t="shared" si="10"/>
        <v>28850</v>
      </c>
      <c r="D150" s="113"/>
      <c r="E150" s="113"/>
      <c r="F150" s="113">
        <v>13850</v>
      </c>
      <c r="G150" s="113"/>
      <c r="H150" s="113"/>
      <c r="I150" s="113"/>
      <c r="J150" s="113"/>
      <c r="K150" s="113">
        <v>15000</v>
      </c>
      <c r="L150" s="113"/>
      <c r="M150" s="114"/>
    </row>
    <row r="151" spans="1:13" x14ac:dyDescent="0.2">
      <c r="A151" s="107">
        <v>422</v>
      </c>
      <c r="B151" s="108" t="s">
        <v>26</v>
      </c>
      <c r="C151" s="132">
        <f t="shared" si="10"/>
        <v>23350</v>
      </c>
      <c r="D151" s="109"/>
      <c r="E151" s="109"/>
      <c r="F151" s="109">
        <v>9350</v>
      </c>
      <c r="G151" s="109"/>
      <c r="H151" s="109"/>
      <c r="I151" s="109"/>
      <c r="J151" s="109"/>
      <c r="K151" s="109">
        <v>14000</v>
      </c>
      <c r="L151" s="109"/>
      <c r="M151" s="110"/>
    </row>
    <row r="152" spans="1:13" ht="22.5" x14ac:dyDescent="0.2">
      <c r="A152" s="107">
        <v>424</v>
      </c>
      <c r="B152" s="108" t="s">
        <v>29</v>
      </c>
      <c r="C152" s="132">
        <f t="shared" si="10"/>
        <v>5500</v>
      </c>
      <c r="D152" s="109"/>
      <c r="E152" s="109"/>
      <c r="F152" s="109">
        <v>4500</v>
      </c>
      <c r="G152" s="109"/>
      <c r="H152" s="109"/>
      <c r="I152" s="109"/>
      <c r="J152" s="109"/>
      <c r="K152" s="109">
        <v>1000</v>
      </c>
      <c r="L152" s="109"/>
      <c r="M152" s="110"/>
    </row>
    <row r="153" spans="1:13" x14ac:dyDescent="0.2">
      <c r="A153" s="111">
        <v>45</v>
      </c>
      <c r="B153" s="112" t="s">
        <v>46</v>
      </c>
      <c r="C153" s="129">
        <v>120000</v>
      </c>
      <c r="D153" s="113">
        <v>120000</v>
      </c>
      <c r="E153" s="109"/>
      <c r="F153" s="109"/>
      <c r="G153" s="109"/>
      <c r="H153" s="109"/>
      <c r="I153" s="109"/>
      <c r="J153" s="113"/>
      <c r="K153" s="109"/>
      <c r="L153" s="109"/>
      <c r="M153" s="110"/>
    </row>
    <row r="154" spans="1:13" ht="25.5" customHeight="1" x14ac:dyDescent="0.2">
      <c r="A154" s="280">
        <v>451</v>
      </c>
      <c r="B154" s="282" t="s">
        <v>238</v>
      </c>
      <c r="C154" s="284">
        <v>120000</v>
      </c>
      <c r="D154" s="284" t="s">
        <v>239</v>
      </c>
      <c r="E154" s="286"/>
      <c r="F154" s="286"/>
      <c r="G154" s="134"/>
      <c r="H154" s="134"/>
      <c r="I154" s="134"/>
      <c r="J154" s="284"/>
      <c r="K154" s="286"/>
      <c r="L154" s="286"/>
      <c r="M154" s="294"/>
    </row>
    <row r="155" spans="1:13" ht="39.75" customHeight="1" thickBot="1" x14ac:dyDescent="0.25">
      <c r="A155" s="281"/>
      <c r="B155" s="283"/>
      <c r="C155" s="285"/>
      <c r="D155" s="285"/>
      <c r="E155" s="287"/>
      <c r="F155" s="287"/>
      <c r="G155" s="135"/>
      <c r="H155" s="135"/>
      <c r="I155" s="135"/>
      <c r="J155" s="285"/>
      <c r="K155" s="287"/>
      <c r="L155" s="287"/>
      <c r="M155" s="295"/>
    </row>
    <row r="156" spans="1:13" s="184" customFormat="1" ht="39.75" customHeight="1" x14ac:dyDescent="0.2">
      <c r="A156" s="136"/>
      <c r="B156" s="137"/>
      <c r="C156" s="138"/>
      <c r="D156" s="138"/>
      <c r="E156" s="139"/>
      <c r="F156" s="139"/>
      <c r="G156" s="139"/>
      <c r="H156" s="139"/>
      <c r="I156" s="139"/>
      <c r="J156" s="138"/>
      <c r="K156" s="139"/>
      <c r="L156" s="139"/>
      <c r="M156" s="139"/>
    </row>
    <row r="157" spans="1:13" s="184" customFormat="1" ht="39.75" customHeight="1" x14ac:dyDescent="0.2">
      <c r="A157" s="136"/>
      <c r="B157" s="137"/>
      <c r="C157" s="138"/>
      <c r="D157" s="138"/>
      <c r="E157" s="139"/>
      <c r="F157" s="139"/>
      <c r="G157" s="139"/>
      <c r="H157" s="139"/>
      <c r="I157" s="139"/>
      <c r="J157" s="138"/>
      <c r="K157" s="139"/>
      <c r="L157" s="139"/>
      <c r="M157" s="139"/>
    </row>
    <row r="158" spans="1:13" s="184" customFormat="1" ht="39.75" customHeight="1" x14ac:dyDescent="0.2">
      <c r="A158" s="136"/>
      <c r="B158" s="137"/>
      <c r="C158" s="138"/>
      <c r="D158" s="138"/>
      <c r="E158" s="139"/>
      <c r="F158" s="139"/>
      <c r="G158" s="139"/>
      <c r="H158" s="139"/>
      <c r="I158" s="139"/>
      <c r="J158" s="138"/>
      <c r="K158" s="139"/>
      <c r="L158" s="139"/>
      <c r="M158" s="139"/>
    </row>
    <row r="159" spans="1:13" s="184" customFormat="1" ht="12" customHeight="1" x14ac:dyDescent="0.2">
      <c r="A159" s="136"/>
      <c r="B159" s="137"/>
      <c r="C159" s="138"/>
      <c r="D159" s="138"/>
      <c r="E159" s="139"/>
      <c r="F159" s="139"/>
      <c r="G159" s="139"/>
      <c r="H159" s="139"/>
      <c r="I159" s="139"/>
      <c r="J159" s="138"/>
      <c r="K159" s="139"/>
      <c r="L159" s="139"/>
      <c r="M159" s="139"/>
    </row>
    <row r="160" spans="1:13" s="97" customFormat="1" ht="18" x14ac:dyDescent="0.2">
      <c r="A160" s="279" t="s">
        <v>91</v>
      </c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</row>
    <row r="161" spans="1:15" s="184" customFormat="1" ht="10.5" customHeight="1" thickBot="1" x14ac:dyDescent="0.2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</row>
    <row r="162" spans="1:15" s="97" customFormat="1" ht="18.75" thickBot="1" x14ac:dyDescent="0.25">
      <c r="A162" s="98"/>
      <c r="B162" s="98"/>
      <c r="C162" s="291" t="s">
        <v>187</v>
      </c>
      <c r="D162" s="292"/>
      <c r="E162" s="292"/>
      <c r="F162" s="293"/>
      <c r="G162" s="105"/>
      <c r="H162" s="105"/>
      <c r="I162" s="105"/>
      <c r="J162" s="98"/>
      <c r="K162" s="98"/>
      <c r="L162" s="98"/>
      <c r="M162" s="74" t="s">
        <v>49</v>
      </c>
    </row>
    <row r="163" spans="1:15" ht="67.5" x14ac:dyDescent="0.2">
      <c r="A163" s="72" t="s">
        <v>12</v>
      </c>
      <c r="B163" s="73" t="s">
        <v>13</v>
      </c>
      <c r="C163" s="73" t="s">
        <v>157</v>
      </c>
      <c r="D163" s="73" t="s">
        <v>158</v>
      </c>
      <c r="E163" s="73" t="s">
        <v>159</v>
      </c>
      <c r="F163" s="73" t="s">
        <v>160</v>
      </c>
      <c r="G163" s="73" t="s">
        <v>194</v>
      </c>
      <c r="H163" s="73" t="s">
        <v>190</v>
      </c>
      <c r="I163" s="73" t="s">
        <v>191</v>
      </c>
      <c r="J163" s="73" t="s">
        <v>195</v>
      </c>
      <c r="K163" s="73" t="s">
        <v>161</v>
      </c>
      <c r="L163" s="73" t="s">
        <v>9</v>
      </c>
      <c r="M163" s="77" t="s">
        <v>10</v>
      </c>
      <c r="N163" s="4"/>
      <c r="O163" s="4"/>
    </row>
    <row r="164" spans="1:15" s="97" customFormat="1" ht="17.25" customHeight="1" x14ac:dyDescent="0.2">
      <c r="A164" s="123"/>
      <c r="B164" s="124" t="s">
        <v>35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5"/>
      <c r="N164" s="4"/>
      <c r="O164" s="4"/>
    </row>
    <row r="165" spans="1:15" ht="12.75" customHeight="1" x14ac:dyDescent="0.2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6"/>
    </row>
    <row r="166" spans="1:15" x14ac:dyDescent="0.2">
      <c r="A166" s="123"/>
      <c r="B166" s="124" t="s">
        <v>34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5"/>
    </row>
    <row r="167" spans="1:15" x14ac:dyDescent="0.2">
      <c r="A167" s="86" t="s">
        <v>33</v>
      </c>
      <c r="B167" s="127" t="s">
        <v>36</v>
      </c>
      <c r="C167" s="128">
        <f>D167+E167+F167+G167+H167+I167+J167+K167</f>
        <v>6105500</v>
      </c>
      <c r="D167" s="129">
        <v>536200</v>
      </c>
      <c r="E167" s="129">
        <v>2300</v>
      </c>
      <c r="F167" s="129">
        <v>205000</v>
      </c>
      <c r="G167" s="129"/>
      <c r="H167" s="129">
        <v>40000</v>
      </c>
      <c r="I167" s="129">
        <v>5307000</v>
      </c>
      <c r="J167" s="129"/>
      <c r="K167" s="129">
        <f>K168+K180</f>
        <v>15000</v>
      </c>
      <c r="L167" s="130"/>
      <c r="M167" s="131"/>
    </row>
    <row r="168" spans="1:15" x14ac:dyDescent="0.2">
      <c r="A168" s="121">
        <v>3</v>
      </c>
      <c r="B168" s="118" t="s">
        <v>14</v>
      </c>
      <c r="C168" s="128">
        <f t="shared" ref="C168:C183" si="11">D168+E168+F168+G168+H168+I168+J168+K168</f>
        <v>5856650</v>
      </c>
      <c r="D168" s="113">
        <v>316200</v>
      </c>
      <c r="E168" s="113">
        <v>2300</v>
      </c>
      <c r="F168" s="113">
        <v>191150</v>
      </c>
      <c r="G168" s="113"/>
      <c r="H168" s="113">
        <v>40000</v>
      </c>
      <c r="I168" s="113">
        <v>5307000</v>
      </c>
      <c r="J168" s="113"/>
      <c r="K168" s="119">
        <v>0</v>
      </c>
      <c r="L168" s="119"/>
      <c r="M168" s="120"/>
    </row>
    <row r="169" spans="1:15" ht="11.25" customHeight="1" x14ac:dyDescent="0.2">
      <c r="A169" s="111">
        <v>31</v>
      </c>
      <c r="B169" s="112" t="s">
        <v>15</v>
      </c>
      <c r="C169" s="128">
        <f t="shared" si="11"/>
        <v>5014000</v>
      </c>
      <c r="D169" s="119"/>
      <c r="E169" s="119"/>
      <c r="F169" s="119"/>
      <c r="G169" s="119"/>
      <c r="H169" s="119"/>
      <c r="I169" s="113">
        <v>5014000</v>
      </c>
      <c r="J169" s="113"/>
      <c r="K169" s="116"/>
      <c r="L169" s="116"/>
      <c r="M169" s="117"/>
    </row>
    <row r="170" spans="1:15" x14ac:dyDescent="0.2">
      <c r="A170" s="107">
        <v>311</v>
      </c>
      <c r="B170" s="108" t="s">
        <v>16</v>
      </c>
      <c r="C170" s="133">
        <f t="shared" si="11"/>
        <v>4167000</v>
      </c>
      <c r="D170" s="119"/>
      <c r="E170" s="119"/>
      <c r="F170" s="119"/>
      <c r="G170" s="119"/>
      <c r="H170" s="119"/>
      <c r="I170" s="109">
        <v>4167000</v>
      </c>
      <c r="J170" s="109"/>
      <c r="K170" s="119"/>
      <c r="L170" s="119"/>
      <c r="M170" s="120"/>
    </row>
    <row r="171" spans="1:15" x14ac:dyDescent="0.2">
      <c r="A171" s="107">
        <v>312</v>
      </c>
      <c r="B171" s="108" t="s">
        <v>17</v>
      </c>
      <c r="C171" s="133">
        <f t="shared" si="11"/>
        <v>165000</v>
      </c>
      <c r="D171" s="113"/>
      <c r="E171" s="113"/>
      <c r="F171" s="113"/>
      <c r="G171" s="113"/>
      <c r="H171" s="113"/>
      <c r="I171" s="109">
        <v>165000</v>
      </c>
      <c r="J171" s="109"/>
      <c r="K171" s="113"/>
      <c r="L171" s="113"/>
      <c r="M171" s="114"/>
    </row>
    <row r="172" spans="1:15" x14ac:dyDescent="0.2">
      <c r="A172" s="107">
        <v>313</v>
      </c>
      <c r="B172" s="108" t="s">
        <v>18</v>
      </c>
      <c r="C172" s="133">
        <f t="shared" si="11"/>
        <v>682000</v>
      </c>
      <c r="D172" s="113"/>
      <c r="E172" s="113"/>
      <c r="F172" s="113"/>
      <c r="G172" s="113"/>
      <c r="H172" s="113"/>
      <c r="I172" s="109">
        <v>682000</v>
      </c>
      <c r="J172" s="109"/>
      <c r="K172" s="113"/>
      <c r="L172" s="113"/>
      <c r="M172" s="114"/>
    </row>
    <row r="173" spans="1:15" x14ac:dyDescent="0.2">
      <c r="A173" s="111">
        <v>32</v>
      </c>
      <c r="B173" s="112" t="s">
        <v>19</v>
      </c>
      <c r="C173" s="128">
        <f t="shared" si="11"/>
        <v>840050</v>
      </c>
      <c r="D173" s="113">
        <f>SUM(D174:D177)</f>
        <v>313900</v>
      </c>
      <c r="E173" s="113">
        <v>2000</v>
      </c>
      <c r="F173" s="113">
        <v>191150</v>
      </c>
      <c r="G173" s="113"/>
      <c r="H173" s="113">
        <v>40000</v>
      </c>
      <c r="I173" s="113">
        <v>293000</v>
      </c>
      <c r="J173" s="113"/>
      <c r="K173" s="109"/>
      <c r="L173" s="109"/>
      <c r="M173" s="110"/>
    </row>
    <row r="174" spans="1:15" x14ac:dyDescent="0.2">
      <c r="A174" s="107">
        <v>321</v>
      </c>
      <c r="B174" s="108" t="s">
        <v>20</v>
      </c>
      <c r="C174" s="133">
        <f t="shared" si="11"/>
        <v>303000</v>
      </c>
      <c r="D174" s="109">
        <v>25000</v>
      </c>
      <c r="E174" s="109"/>
      <c r="F174" s="109">
        <v>6000</v>
      </c>
      <c r="G174" s="109"/>
      <c r="H174" s="109"/>
      <c r="I174" s="109">
        <v>272000</v>
      </c>
      <c r="J174" s="109"/>
      <c r="K174" s="109"/>
      <c r="L174" s="109"/>
      <c r="M174" s="110"/>
    </row>
    <row r="175" spans="1:15" x14ac:dyDescent="0.2">
      <c r="A175" s="107">
        <v>322</v>
      </c>
      <c r="B175" s="108" t="s">
        <v>21</v>
      </c>
      <c r="C175" s="133">
        <f t="shared" si="11"/>
        <v>334700</v>
      </c>
      <c r="D175" s="109">
        <v>160700</v>
      </c>
      <c r="E175" s="109">
        <v>2000</v>
      </c>
      <c r="F175" s="109">
        <v>125000</v>
      </c>
      <c r="G175" s="109"/>
      <c r="H175" s="109">
        <v>40000</v>
      </c>
      <c r="I175" s="109">
        <v>7000</v>
      </c>
      <c r="J175" s="109"/>
      <c r="K175" s="109"/>
      <c r="L175" s="109"/>
      <c r="M175" s="110"/>
    </row>
    <row r="176" spans="1:15" x14ac:dyDescent="0.2">
      <c r="A176" s="107">
        <v>323</v>
      </c>
      <c r="B176" s="108" t="s">
        <v>22</v>
      </c>
      <c r="C176" s="133">
        <f t="shared" si="11"/>
        <v>171300</v>
      </c>
      <c r="D176" s="109">
        <v>125000</v>
      </c>
      <c r="E176" s="109"/>
      <c r="F176" s="109">
        <v>46300</v>
      </c>
      <c r="G176" s="109"/>
      <c r="H176" s="109"/>
      <c r="I176" s="109"/>
      <c r="J176" s="109"/>
      <c r="K176" s="109"/>
      <c r="L176" s="109"/>
      <c r="M176" s="110"/>
    </row>
    <row r="177" spans="1:15" ht="22.5" x14ac:dyDescent="0.2">
      <c r="A177" s="107">
        <v>329</v>
      </c>
      <c r="B177" s="108" t="s">
        <v>23</v>
      </c>
      <c r="C177" s="133">
        <f t="shared" si="11"/>
        <v>31050</v>
      </c>
      <c r="D177" s="109">
        <v>3200</v>
      </c>
      <c r="E177" s="109"/>
      <c r="F177" s="109">
        <v>13850</v>
      </c>
      <c r="G177" s="109"/>
      <c r="H177" s="109"/>
      <c r="I177" s="109">
        <v>14000</v>
      </c>
      <c r="J177" s="109"/>
      <c r="K177" s="109"/>
      <c r="L177" s="109"/>
      <c r="M177" s="110"/>
    </row>
    <row r="178" spans="1:15" x14ac:dyDescent="0.2">
      <c r="A178" s="111">
        <v>34</v>
      </c>
      <c r="B178" s="112" t="s">
        <v>24</v>
      </c>
      <c r="C178" s="128">
        <f t="shared" si="11"/>
        <v>2600</v>
      </c>
      <c r="D178" s="113">
        <v>2300</v>
      </c>
      <c r="E178" s="113">
        <v>300</v>
      </c>
      <c r="F178" s="109"/>
      <c r="G178" s="109"/>
      <c r="H178" s="109"/>
      <c r="I178" s="109"/>
      <c r="J178" s="109"/>
      <c r="K178" s="109"/>
      <c r="L178" s="109"/>
      <c r="M178" s="110"/>
    </row>
    <row r="179" spans="1:15" x14ac:dyDescent="0.2">
      <c r="A179" s="107">
        <v>343</v>
      </c>
      <c r="B179" s="108" t="s">
        <v>25</v>
      </c>
      <c r="C179" s="133">
        <f t="shared" si="11"/>
        <v>2600</v>
      </c>
      <c r="D179" s="109">
        <v>2300</v>
      </c>
      <c r="E179" s="109">
        <v>300</v>
      </c>
      <c r="F179" s="109"/>
      <c r="G179" s="109"/>
      <c r="H179" s="109"/>
      <c r="I179" s="109"/>
      <c r="J179" s="109"/>
      <c r="K179" s="109"/>
      <c r="L179" s="109"/>
      <c r="M179" s="110"/>
    </row>
    <row r="180" spans="1:15" ht="22.5" x14ac:dyDescent="0.2">
      <c r="A180" s="121">
        <v>4</v>
      </c>
      <c r="B180" s="112" t="s">
        <v>27</v>
      </c>
      <c r="C180" s="128">
        <f t="shared" si="11"/>
        <v>28850</v>
      </c>
      <c r="D180" s="113"/>
      <c r="E180" s="113"/>
      <c r="F180" s="113">
        <v>13850</v>
      </c>
      <c r="G180" s="113"/>
      <c r="H180" s="113"/>
      <c r="I180" s="113"/>
      <c r="J180" s="113"/>
      <c r="K180" s="113">
        <v>15000</v>
      </c>
      <c r="L180" s="109"/>
      <c r="M180" s="110"/>
    </row>
    <row r="181" spans="1:15" ht="22.5" x14ac:dyDescent="0.2">
      <c r="A181" s="111">
        <v>42</v>
      </c>
      <c r="B181" s="112" t="s">
        <v>28</v>
      </c>
      <c r="C181" s="128">
        <f t="shared" si="11"/>
        <v>28850</v>
      </c>
      <c r="D181" s="113"/>
      <c r="E181" s="113"/>
      <c r="F181" s="113">
        <v>13850</v>
      </c>
      <c r="G181" s="113"/>
      <c r="H181" s="113"/>
      <c r="I181" s="113"/>
      <c r="J181" s="113"/>
      <c r="K181" s="113">
        <v>15000</v>
      </c>
      <c r="L181" s="113"/>
      <c r="M181" s="114"/>
    </row>
    <row r="182" spans="1:15" x14ac:dyDescent="0.2">
      <c r="A182" s="107">
        <v>422</v>
      </c>
      <c r="B182" s="108" t="s">
        <v>26</v>
      </c>
      <c r="C182" s="133">
        <f t="shared" si="11"/>
        <v>23350</v>
      </c>
      <c r="D182" s="109"/>
      <c r="E182" s="109"/>
      <c r="F182" s="109">
        <v>9350</v>
      </c>
      <c r="G182" s="109"/>
      <c r="H182" s="109"/>
      <c r="I182" s="109"/>
      <c r="J182" s="109"/>
      <c r="K182" s="109">
        <v>14000</v>
      </c>
      <c r="L182" s="109"/>
      <c r="M182" s="110"/>
    </row>
    <row r="183" spans="1:15" ht="22.5" x14ac:dyDescent="0.2">
      <c r="A183" s="107">
        <v>424</v>
      </c>
      <c r="B183" s="108" t="s">
        <v>29</v>
      </c>
      <c r="C183" s="133">
        <f t="shared" si="11"/>
        <v>5500</v>
      </c>
      <c r="D183" s="109"/>
      <c r="E183" s="109"/>
      <c r="F183" s="109">
        <v>4500</v>
      </c>
      <c r="G183" s="109"/>
      <c r="H183" s="109"/>
      <c r="I183" s="109"/>
      <c r="J183" s="109"/>
      <c r="K183" s="109">
        <v>1000</v>
      </c>
      <c r="L183" s="109"/>
      <c r="M183" s="110"/>
    </row>
    <row r="184" spans="1:15" ht="12.75" customHeight="1" x14ac:dyDescent="0.2">
      <c r="A184" s="111">
        <v>45</v>
      </c>
      <c r="B184" s="112" t="s">
        <v>46</v>
      </c>
      <c r="C184" s="129">
        <v>220000</v>
      </c>
      <c r="D184" s="113">
        <v>220000</v>
      </c>
      <c r="E184" s="109"/>
      <c r="F184" s="109"/>
      <c r="G184" s="109"/>
      <c r="H184" s="109"/>
      <c r="I184" s="109"/>
      <c r="J184" s="113"/>
      <c r="K184" s="109"/>
      <c r="L184" s="109"/>
      <c r="M184" s="110"/>
    </row>
    <row r="185" spans="1:15" ht="69" customHeight="1" x14ac:dyDescent="0.2">
      <c r="A185" s="280">
        <v>451</v>
      </c>
      <c r="B185" s="282" t="s">
        <v>297</v>
      </c>
      <c r="C185" s="284" t="s">
        <v>237</v>
      </c>
      <c r="D185" s="284" t="s">
        <v>237</v>
      </c>
      <c r="E185" s="286"/>
      <c r="F185" s="286"/>
      <c r="G185" s="134"/>
      <c r="H185" s="134"/>
      <c r="I185" s="134"/>
      <c r="J185" s="284"/>
      <c r="K185" s="286"/>
      <c r="L185" s="286"/>
      <c r="M185" s="294"/>
    </row>
    <row r="186" spans="1:15" ht="1.5" customHeight="1" thickBot="1" x14ac:dyDescent="0.25">
      <c r="A186" s="281"/>
      <c r="B186" s="283"/>
      <c r="C186" s="285"/>
      <c r="D186" s="285"/>
      <c r="E186" s="287"/>
      <c r="F186" s="287"/>
      <c r="G186" s="135"/>
      <c r="H186" s="135"/>
      <c r="I186" s="135"/>
      <c r="J186" s="285"/>
      <c r="K186" s="287"/>
      <c r="L186" s="287"/>
      <c r="M186" s="295"/>
    </row>
    <row r="187" spans="1:15" x14ac:dyDescent="0.2">
      <c r="A187" s="83"/>
      <c r="B187" s="5"/>
      <c r="C187" s="82"/>
      <c r="D187" s="82"/>
      <c r="E187" s="82"/>
      <c r="F187" s="82"/>
      <c r="G187" s="82"/>
      <c r="H187" s="82"/>
      <c r="I187" s="82"/>
      <c r="J187" s="82"/>
      <c r="K187" s="82"/>
      <c r="L187" s="4"/>
      <c r="M187" s="4"/>
      <c r="N187" s="4"/>
      <c r="O187" s="4"/>
    </row>
    <row r="188" spans="1:15" x14ac:dyDescent="0.2">
      <c r="A188" s="83"/>
      <c r="B188" s="5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</row>
    <row r="189" spans="1:15" x14ac:dyDescent="0.2">
      <c r="A189" s="83"/>
      <c r="B189" s="5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1:15" x14ac:dyDescent="0.2">
      <c r="A190" s="83"/>
      <c r="B190" s="5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5" x14ac:dyDescent="0.2">
      <c r="A191" s="22"/>
      <c r="B191" s="5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5" x14ac:dyDescent="0.2">
      <c r="A192" s="83"/>
      <c r="B192" s="5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1:13" x14ac:dyDescent="0.2">
      <c r="A193" s="22"/>
      <c r="B193" s="5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 x14ac:dyDescent="0.2">
      <c r="A194" s="83"/>
      <c r="B194" s="5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 x14ac:dyDescent="0.2">
      <c r="A195" s="83"/>
      <c r="B195" s="5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13" x14ac:dyDescent="0.2">
      <c r="A196" s="83"/>
      <c r="B196" s="5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 x14ac:dyDescent="0.2">
      <c r="A197" s="83"/>
      <c r="B197" s="5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x14ac:dyDescent="0.2">
      <c r="A198" s="23"/>
      <c r="B198" s="25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x14ac:dyDescent="0.2">
      <c r="A199" s="22"/>
      <c r="B199" s="5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</row>
    <row r="200" spans="1:13" x14ac:dyDescent="0.2">
      <c r="A200" s="83"/>
      <c r="B200" s="5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3" x14ac:dyDescent="0.2">
      <c r="A201" s="23"/>
      <c r="B201" s="25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x14ac:dyDescent="0.2">
      <c r="A202" s="23"/>
      <c r="B202" s="25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x14ac:dyDescent="0.2">
      <c r="A203" s="22"/>
      <c r="B203" s="5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</row>
    <row r="204" spans="1:13" x14ac:dyDescent="0.2">
      <c r="A204" s="83"/>
      <c r="B204" s="5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1:13" x14ac:dyDescent="0.2">
      <c r="A205" s="83"/>
      <c r="B205" s="5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1:13" x14ac:dyDescent="0.2">
      <c r="A206" s="83"/>
      <c r="B206" s="5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1:13" x14ac:dyDescent="0.2">
      <c r="A207" s="22"/>
      <c r="B207" s="5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13" x14ac:dyDescent="0.2">
      <c r="A208" s="83"/>
      <c r="B208" s="5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1:13" x14ac:dyDescent="0.2">
      <c r="A209" s="23"/>
      <c r="B209" s="25"/>
      <c r="C209" s="81"/>
      <c r="D209" s="81"/>
      <c r="E209" s="3"/>
      <c r="F209" s="3"/>
      <c r="G209" s="103"/>
      <c r="H209" s="103"/>
      <c r="I209" s="103"/>
      <c r="J209" s="3"/>
      <c r="K209" s="3"/>
      <c r="L209" s="3"/>
      <c r="M209" s="3"/>
    </row>
    <row r="210" spans="1:13" x14ac:dyDescent="0.2">
      <c r="A210" s="22"/>
      <c r="B210" s="5"/>
      <c r="C210" s="81"/>
      <c r="D210" s="82"/>
      <c r="E210" s="3"/>
      <c r="F210" s="3"/>
      <c r="G210" s="103"/>
      <c r="H210" s="103"/>
      <c r="I210" s="103"/>
      <c r="J210" s="3"/>
      <c r="K210" s="3"/>
      <c r="L210" s="3"/>
      <c r="M210" s="3"/>
    </row>
    <row r="211" spans="1:13" x14ac:dyDescent="0.2">
      <c r="A211" s="23"/>
      <c r="B211" s="5"/>
      <c r="C211" s="3"/>
      <c r="D211" s="3"/>
      <c r="E211" s="3"/>
      <c r="F211" s="3"/>
      <c r="G211" s="103"/>
      <c r="H211" s="103"/>
      <c r="I211" s="103"/>
      <c r="J211" s="3"/>
      <c r="K211" s="3"/>
      <c r="L211" s="3"/>
      <c r="M211" s="3"/>
    </row>
    <row r="212" spans="1:13" x14ac:dyDescent="0.2">
      <c r="A212" s="23"/>
      <c r="B212" s="5"/>
      <c r="C212" s="3"/>
      <c r="D212" s="3"/>
      <c r="E212" s="3"/>
      <c r="F212" s="3"/>
      <c r="G212" s="103"/>
      <c r="H212" s="103"/>
      <c r="I212" s="103"/>
      <c r="J212" s="3"/>
      <c r="K212" s="3"/>
      <c r="L212" s="3"/>
      <c r="M212" s="3"/>
    </row>
    <row r="213" spans="1:13" x14ac:dyDescent="0.2">
      <c r="A213" s="23"/>
      <c r="B213" s="5"/>
      <c r="C213" s="3"/>
      <c r="D213" s="3"/>
      <c r="E213" s="3"/>
      <c r="F213" s="3"/>
      <c r="G213" s="103"/>
      <c r="H213" s="103"/>
      <c r="I213" s="103"/>
      <c r="J213" s="3"/>
      <c r="K213" s="3"/>
      <c r="L213" s="3"/>
      <c r="M213" s="3"/>
    </row>
    <row r="214" spans="1:13" x14ac:dyDescent="0.2">
      <c r="A214" s="23"/>
      <c r="B214" s="5"/>
      <c r="C214" s="3"/>
      <c r="D214" s="3"/>
      <c r="E214" s="3"/>
      <c r="F214" s="3"/>
      <c r="G214" s="103"/>
      <c r="H214" s="103"/>
      <c r="I214" s="103"/>
      <c r="J214" s="3"/>
      <c r="K214" s="3"/>
      <c r="L214" s="3"/>
      <c r="M214" s="3"/>
    </row>
    <row r="215" spans="1:13" x14ac:dyDescent="0.2">
      <c r="A215" s="23"/>
      <c r="B215" s="5"/>
      <c r="C215" s="3"/>
      <c r="D215" s="3"/>
      <c r="E215" s="3"/>
      <c r="F215" s="3"/>
      <c r="G215" s="103"/>
      <c r="H215" s="103"/>
      <c r="I215" s="103"/>
      <c r="J215" s="3"/>
      <c r="K215" s="3"/>
      <c r="L215" s="3"/>
      <c r="M215" s="3"/>
    </row>
    <row r="216" spans="1:13" x14ac:dyDescent="0.2">
      <c r="A216" s="23"/>
      <c r="B216" s="5"/>
      <c r="C216" s="3"/>
      <c r="D216" s="3"/>
      <c r="E216" s="3"/>
      <c r="F216" s="3"/>
      <c r="G216" s="103"/>
      <c r="H216" s="103"/>
      <c r="I216" s="103"/>
      <c r="J216" s="3"/>
      <c r="K216" s="3"/>
      <c r="L216" s="3"/>
      <c r="M216" s="3"/>
    </row>
    <row r="217" spans="1:13" x14ac:dyDescent="0.2">
      <c r="A217" s="23"/>
      <c r="B217" s="5"/>
      <c r="C217" s="3"/>
      <c r="D217" s="3"/>
      <c r="E217" s="3"/>
      <c r="F217" s="3"/>
      <c r="G217" s="103"/>
      <c r="H217" s="103"/>
      <c r="I217" s="103"/>
      <c r="J217" s="3"/>
      <c r="K217" s="3"/>
      <c r="L217" s="3"/>
      <c r="M217" s="3"/>
    </row>
    <row r="218" spans="1:13" x14ac:dyDescent="0.2">
      <c r="A218" s="23"/>
      <c r="B218" s="5"/>
      <c r="C218" s="3"/>
      <c r="D218" s="3"/>
      <c r="E218" s="3"/>
      <c r="F218" s="3"/>
      <c r="G218" s="103"/>
      <c r="H218" s="103"/>
      <c r="I218" s="103"/>
      <c r="J218" s="3"/>
      <c r="K218" s="3"/>
      <c r="L218" s="3"/>
      <c r="M218" s="3"/>
    </row>
    <row r="219" spans="1:13" x14ac:dyDescent="0.2">
      <c r="A219" s="23"/>
      <c r="B219" s="5"/>
      <c r="C219" s="3"/>
      <c r="D219" s="3"/>
      <c r="E219" s="3"/>
      <c r="F219" s="3"/>
      <c r="G219" s="103"/>
      <c r="H219" s="103"/>
      <c r="I219" s="103"/>
      <c r="J219" s="3"/>
      <c r="K219" s="3"/>
      <c r="L219" s="3"/>
      <c r="M219" s="3"/>
    </row>
    <row r="220" spans="1:13" x14ac:dyDescent="0.2">
      <c r="A220" s="23"/>
      <c r="B220" s="5"/>
      <c r="C220" s="3"/>
      <c r="D220" s="3"/>
      <c r="E220" s="3"/>
      <c r="F220" s="3"/>
      <c r="G220" s="103"/>
      <c r="H220" s="103"/>
      <c r="I220" s="103"/>
      <c r="J220" s="3"/>
      <c r="K220" s="3"/>
      <c r="L220" s="3"/>
      <c r="M220" s="3"/>
    </row>
    <row r="221" spans="1:13" x14ac:dyDescent="0.2">
      <c r="A221" s="23"/>
      <c r="B221" s="5"/>
      <c r="C221" s="3"/>
      <c r="D221" s="3"/>
      <c r="E221" s="3"/>
      <c r="F221" s="3"/>
      <c r="G221" s="103"/>
      <c r="H221" s="103"/>
      <c r="I221" s="103"/>
      <c r="J221" s="3"/>
      <c r="K221" s="3"/>
      <c r="L221" s="3"/>
      <c r="M221" s="3"/>
    </row>
    <row r="222" spans="1:13" x14ac:dyDescent="0.2">
      <c r="A222" s="23"/>
      <c r="B222" s="5"/>
      <c r="C222" s="3"/>
      <c r="D222" s="3"/>
      <c r="E222" s="3"/>
      <c r="F222" s="3"/>
      <c r="G222" s="103"/>
      <c r="H222" s="103"/>
      <c r="I222" s="103"/>
      <c r="J222" s="3"/>
      <c r="K222" s="3"/>
      <c r="L222" s="3"/>
      <c r="M222" s="3"/>
    </row>
    <row r="223" spans="1:13" x14ac:dyDescent="0.2">
      <c r="A223" s="23"/>
      <c r="B223" s="5"/>
      <c r="C223" s="3"/>
      <c r="D223" s="3"/>
      <c r="E223" s="3"/>
      <c r="F223" s="3"/>
      <c r="G223" s="103"/>
      <c r="H223" s="103"/>
      <c r="I223" s="103"/>
      <c r="J223" s="3"/>
      <c r="K223" s="3"/>
      <c r="L223" s="3"/>
      <c r="M223" s="3"/>
    </row>
    <row r="224" spans="1:13" x14ac:dyDescent="0.2">
      <c r="A224" s="23"/>
      <c r="B224" s="5"/>
      <c r="C224" s="3"/>
      <c r="D224" s="3"/>
      <c r="E224" s="3"/>
      <c r="F224" s="3"/>
      <c r="G224" s="103"/>
      <c r="H224" s="103"/>
      <c r="I224" s="103"/>
      <c r="J224" s="3"/>
      <c r="K224" s="3"/>
      <c r="L224" s="3"/>
      <c r="M224" s="3"/>
    </row>
    <row r="225" spans="1:13" x14ac:dyDescent="0.2">
      <c r="A225" s="23"/>
      <c r="B225" s="5"/>
      <c r="C225" s="3"/>
      <c r="D225" s="3"/>
      <c r="E225" s="3"/>
      <c r="F225" s="3"/>
      <c r="G225" s="103"/>
      <c r="H225" s="103"/>
      <c r="I225" s="103"/>
      <c r="J225" s="3"/>
      <c r="K225" s="3"/>
      <c r="L225" s="3"/>
      <c r="M225" s="3"/>
    </row>
    <row r="226" spans="1:13" x14ac:dyDescent="0.2">
      <c r="A226" s="23"/>
      <c r="B226" s="5"/>
      <c r="C226" s="3"/>
      <c r="D226" s="3"/>
      <c r="E226" s="3"/>
      <c r="F226" s="3"/>
      <c r="G226" s="103"/>
      <c r="H226" s="103"/>
      <c r="I226" s="103"/>
      <c r="J226" s="3"/>
      <c r="K226" s="3"/>
      <c r="L226" s="3"/>
      <c r="M226" s="3"/>
    </row>
    <row r="227" spans="1:13" x14ac:dyDescent="0.2">
      <c r="A227" s="23"/>
      <c r="B227" s="5"/>
      <c r="C227" s="3"/>
      <c r="D227" s="3"/>
      <c r="E227" s="3"/>
      <c r="F227" s="3"/>
      <c r="G227" s="103"/>
      <c r="H227" s="103"/>
      <c r="I227" s="103"/>
      <c r="J227" s="3"/>
      <c r="K227" s="3"/>
      <c r="L227" s="3"/>
      <c r="M227" s="3"/>
    </row>
    <row r="228" spans="1:13" x14ac:dyDescent="0.2">
      <c r="A228" s="23"/>
      <c r="B228" s="5"/>
      <c r="C228" s="3"/>
      <c r="D228" s="3"/>
      <c r="E228" s="3"/>
      <c r="F228" s="3"/>
      <c r="G228" s="103"/>
      <c r="H228" s="103"/>
      <c r="I228" s="103"/>
      <c r="J228" s="3"/>
      <c r="K228" s="3"/>
      <c r="L228" s="3"/>
      <c r="M228" s="3"/>
    </row>
    <row r="229" spans="1:13" x14ac:dyDescent="0.2">
      <c r="A229" s="23"/>
      <c r="B229" s="5"/>
      <c r="C229" s="3"/>
      <c r="D229" s="3"/>
      <c r="E229" s="3"/>
      <c r="F229" s="3"/>
      <c r="G229" s="103"/>
      <c r="H229" s="103"/>
      <c r="I229" s="103"/>
      <c r="J229" s="3"/>
      <c r="K229" s="3"/>
      <c r="L229" s="3"/>
      <c r="M229" s="3"/>
    </row>
    <row r="230" spans="1:13" x14ac:dyDescent="0.2">
      <c r="A230" s="23"/>
      <c r="B230" s="5"/>
      <c r="C230" s="3"/>
      <c r="D230" s="3"/>
      <c r="E230" s="3"/>
      <c r="F230" s="3"/>
      <c r="G230" s="103"/>
      <c r="H230" s="103"/>
      <c r="I230" s="103"/>
      <c r="J230" s="3"/>
      <c r="K230" s="3"/>
      <c r="L230" s="3"/>
      <c r="M230" s="3"/>
    </row>
    <row r="231" spans="1:13" x14ac:dyDescent="0.2">
      <c r="A231" s="23"/>
      <c r="B231" s="5"/>
      <c r="C231" s="3"/>
      <c r="D231" s="3"/>
      <c r="E231" s="3"/>
      <c r="F231" s="3"/>
      <c r="G231" s="103"/>
      <c r="H231" s="103"/>
      <c r="I231" s="103"/>
      <c r="J231" s="3"/>
      <c r="K231" s="3"/>
      <c r="L231" s="3"/>
      <c r="M231" s="3"/>
    </row>
    <row r="232" spans="1:13" x14ac:dyDescent="0.2">
      <c r="A232" s="23"/>
      <c r="B232" s="5"/>
      <c r="C232" s="3"/>
      <c r="D232" s="3"/>
      <c r="E232" s="3"/>
      <c r="F232" s="3"/>
      <c r="G232" s="103"/>
      <c r="H232" s="103"/>
      <c r="I232" s="103"/>
      <c r="J232" s="3"/>
      <c r="K232" s="3"/>
      <c r="L232" s="3"/>
      <c r="M232" s="3"/>
    </row>
    <row r="233" spans="1:13" x14ac:dyDescent="0.2">
      <c r="A233" s="23"/>
      <c r="B233" s="5"/>
      <c r="C233" s="3"/>
      <c r="D233" s="3"/>
      <c r="E233" s="3"/>
      <c r="F233" s="3"/>
      <c r="G233" s="103"/>
      <c r="H233" s="103"/>
      <c r="I233" s="103"/>
      <c r="J233" s="3"/>
      <c r="K233" s="3"/>
      <c r="L233" s="3"/>
      <c r="M233" s="3"/>
    </row>
    <row r="234" spans="1:13" x14ac:dyDescent="0.2">
      <c r="A234" s="23"/>
      <c r="B234" s="5"/>
      <c r="C234" s="3"/>
      <c r="D234" s="3"/>
      <c r="E234" s="3"/>
      <c r="F234" s="3"/>
      <c r="G234" s="103"/>
      <c r="H234" s="103"/>
      <c r="I234" s="103"/>
      <c r="J234" s="3"/>
      <c r="K234" s="3"/>
      <c r="L234" s="3"/>
      <c r="M234" s="3"/>
    </row>
    <row r="235" spans="1:13" x14ac:dyDescent="0.2">
      <c r="A235" s="23"/>
      <c r="B235" s="5"/>
      <c r="C235" s="3"/>
      <c r="D235" s="3"/>
      <c r="E235" s="3"/>
      <c r="F235" s="3"/>
      <c r="G235" s="103"/>
      <c r="H235" s="103"/>
      <c r="I235" s="103"/>
      <c r="J235" s="3"/>
      <c r="K235" s="3"/>
      <c r="L235" s="3"/>
      <c r="M235" s="3"/>
    </row>
    <row r="236" spans="1:13" x14ac:dyDescent="0.2">
      <c r="A236" s="23"/>
      <c r="B236" s="5"/>
      <c r="C236" s="3"/>
      <c r="D236" s="3"/>
      <c r="E236" s="3"/>
      <c r="F236" s="3"/>
      <c r="G236" s="103"/>
      <c r="H236" s="103"/>
      <c r="I236" s="103"/>
      <c r="J236" s="3"/>
      <c r="K236" s="3"/>
      <c r="L236" s="3"/>
      <c r="M236" s="3"/>
    </row>
    <row r="237" spans="1:13" x14ac:dyDescent="0.2">
      <c r="A237" s="23"/>
      <c r="B237" s="5"/>
      <c r="C237" s="3"/>
      <c r="D237" s="3"/>
      <c r="E237" s="3"/>
      <c r="F237" s="3"/>
      <c r="G237" s="103"/>
      <c r="H237" s="103"/>
      <c r="I237" s="103"/>
      <c r="J237" s="3"/>
      <c r="K237" s="3"/>
      <c r="L237" s="3"/>
      <c r="M237" s="3"/>
    </row>
    <row r="238" spans="1:13" x14ac:dyDescent="0.2">
      <c r="A238" s="23"/>
      <c r="B238" s="5"/>
      <c r="C238" s="3"/>
      <c r="D238" s="3"/>
      <c r="E238" s="3"/>
      <c r="F238" s="3"/>
      <c r="G238" s="103"/>
      <c r="H238" s="103"/>
      <c r="I238" s="103"/>
      <c r="J238" s="3"/>
      <c r="K238" s="3"/>
      <c r="L238" s="3"/>
      <c r="M238" s="3"/>
    </row>
    <row r="239" spans="1:13" x14ac:dyDescent="0.2">
      <c r="A239" s="23"/>
      <c r="B239" s="5"/>
      <c r="C239" s="3"/>
      <c r="D239" s="3"/>
      <c r="E239" s="3"/>
      <c r="F239" s="3"/>
      <c r="G239" s="103"/>
      <c r="H239" s="103"/>
      <c r="I239" s="103"/>
      <c r="J239" s="3"/>
      <c r="K239" s="3"/>
      <c r="L239" s="3"/>
      <c r="M239" s="3"/>
    </row>
    <row r="240" spans="1:13" x14ac:dyDescent="0.2">
      <c r="A240" s="23"/>
      <c r="B240" s="5"/>
      <c r="C240" s="3"/>
      <c r="D240" s="3"/>
      <c r="E240" s="3"/>
      <c r="F240" s="3"/>
      <c r="G240" s="103"/>
      <c r="H240" s="103"/>
      <c r="I240" s="103"/>
      <c r="J240" s="3"/>
      <c r="K240" s="3"/>
      <c r="L240" s="3"/>
      <c r="M240" s="3"/>
    </row>
    <row r="241" spans="1:13" x14ac:dyDescent="0.2">
      <c r="A241" s="23"/>
      <c r="B241" s="5"/>
      <c r="C241" s="3"/>
      <c r="D241" s="3"/>
      <c r="E241" s="3"/>
      <c r="F241" s="3"/>
      <c r="G241" s="103"/>
      <c r="H241" s="103"/>
      <c r="I241" s="103"/>
      <c r="J241" s="3"/>
      <c r="K241" s="3"/>
      <c r="L241" s="3"/>
      <c r="M241" s="3"/>
    </row>
    <row r="242" spans="1:13" x14ac:dyDescent="0.2">
      <c r="A242" s="23"/>
      <c r="B242" s="5"/>
      <c r="C242" s="3"/>
      <c r="D242" s="3"/>
      <c r="E242" s="3"/>
      <c r="F242" s="3"/>
      <c r="G242" s="103"/>
      <c r="H242" s="103"/>
      <c r="I242" s="103"/>
      <c r="J242" s="3"/>
      <c r="K242" s="3"/>
      <c r="L242" s="3"/>
      <c r="M242" s="3"/>
    </row>
    <row r="243" spans="1:13" x14ac:dyDescent="0.2">
      <c r="A243" s="23"/>
      <c r="B243" s="5"/>
      <c r="C243" s="3"/>
      <c r="D243" s="3"/>
      <c r="E243" s="3"/>
      <c r="F243" s="3"/>
      <c r="G243" s="103"/>
      <c r="H243" s="103"/>
      <c r="I243" s="103"/>
      <c r="J243" s="3"/>
      <c r="K243" s="3"/>
      <c r="L243" s="3"/>
      <c r="M243" s="3"/>
    </row>
    <row r="244" spans="1:13" x14ac:dyDescent="0.2">
      <c r="A244" s="23"/>
      <c r="B244" s="5"/>
      <c r="C244" s="3"/>
      <c r="D244" s="3"/>
      <c r="E244" s="3"/>
      <c r="F244" s="3"/>
      <c r="G244" s="103"/>
      <c r="H244" s="103"/>
      <c r="I244" s="103"/>
      <c r="J244" s="3"/>
      <c r="K244" s="3"/>
      <c r="L244" s="3"/>
      <c r="M244" s="3"/>
    </row>
    <row r="245" spans="1:13" x14ac:dyDescent="0.2">
      <c r="A245" s="23"/>
      <c r="B245" s="5"/>
      <c r="C245" s="3"/>
      <c r="D245" s="3"/>
      <c r="E245" s="3"/>
      <c r="F245" s="3"/>
      <c r="G245" s="103"/>
      <c r="H245" s="103"/>
      <c r="I245" s="103"/>
      <c r="J245" s="3"/>
      <c r="K245" s="3"/>
      <c r="L245" s="3"/>
      <c r="M245" s="3"/>
    </row>
    <row r="246" spans="1:13" x14ac:dyDescent="0.2">
      <c r="A246" s="23"/>
      <c r="B246" s="5"/>
      <c r="C246" s="3"/>
      <c r="D246" s="3"/>
      <c r="E246" s="3"/>
      <c r="F246" s="3"/>
      <c r="G246" s="103"/>
      <c r="H246" s="103"/>
      <c r="I246" s="103"/>
      <c r="J246" s="3"/>
      <c r="K246" s="3"/>
      <c r="L246" s="3"/>
      <c r="M246" s="3"/>
    </row>
    <row r="247" spans="1:13" x14ac:dyDescent="0.2">
      <c r="A247" s="23"/>
      <c r="B247" s="5"/>
      <c r="C247" s="3"/>
      <c r="D247" s="3"/>
      <c r="E247" s="3"/>
      <c r="F247" s="3"/>
      <c r="G247" s="103"/>
      <c r="H247" s="103"/>
      <c r="I247" s="103"/>
      <c r="J247" s="3"/>
      <c r="K247" s="3"/>
      <c r="L247" s="3"/>
      <c r="M247" s="3"/>
    </row>
    <row r="248" spans="1:13" x14ac:dyDescent="0.2">
      <c r="A248" s="23"/>
      <c r="B248" s="5"/>
      <c r="C248" s="3"/>
      <c r="D248" s="3"/>
      <c r="E248" s="3"/>
      <c r="F248" s="3"/>
      <c r="G248" s="103"/>
      <c r="H248" s="103"/>
      <c r="I248" s="103"/>
      <c r="J248" s="3"/>
      <c r="K248" s="3"/>
      <c r="L248" s="3"/>
      <c r="M248" s="3"/>
    </row>
    <row r="249" spans="1:13" x14ac:dyDescent="0.2">
      <c r="A249" s="23"/>
      <c r="B249" s="5"/>
      <c r="C249" s="3"/>
      <c r="D249" s="3"/>
      <c r="E249" s="3"/>
      <c r="F249" s="3"/>
      <c r="G249" s="103"/>
      <c r="H249" s="103"/>
      <c r="I249" s="103"/>
      <c r="J249" s="3"/>
      <c r="K249" s="3"/>
      <c r="L249" s="3"/>
      <c r="M249" s="3"/>
    </row>
    <row r="250" spans="1:13" x14ac:dyDescent="0.2">
      <c r="A250" s="23"/>
      <c r="B250" s="5"/>
      <c r="C250" s="3"/>
      <c r="D250" s="3"/>
      <c r="E250" s="3"/>
      <c r="F250" s="3"/>
      <c r="G250" s="103"/>
      <c r="H250" s="103"/>
      <c r="I250" s="103"/>
      <c r="J250" s="3"/>
      <c r="K250" s="3"/>
      <c r="L250" s="3"/>
      <c r="M250" s="3"/>
    </row>
    <row r="251" spans="1:13" x14ac:dyDescent="0.2">
      <c r="A251" s="23"/>
      <c r="B251" s="5"/>
      <c r="C251" s="3"/>
      <c r="D251" s="3"/>
      <c r="E251" s="3"/>
      <c r="F251" s="3"/>
      <c r="G251" s="103"/>
      <c r="H251" s="103"/>
      <c r="I251" s="103"/>
      <c r="J251" s="3"/>
      <c r="K251" s="3"/>
      <c r="L251" s="3"/>
      <c r="M251" s="3"/>
    </row>
    <row r="252" spans="1:13" x14ac:dyDescent="0.2">
      <c r="A252" s="23"/>
      <c r="B252" s="5"/>
      <c r="C252" s="3"/>
      <c r="D252" s="3"/>
      <c r="E252" s="3"/>
      <c r="F252" s="3"/>
      <c r="G252" s="103"/>
      <c r="H252" s="103"/>
      <c r="I252" s="103"/>
      <c r="J252" s="3"/>
      <c r="K252" s="3"/>
      <c r="L252" s="3"/>
      <c r="M252" s="3"/>
    </row>
    <row r="253" spans="1:13" x14ac:dyDescent="0.2">
      <c r="A253" s="23"/>
      <c r="B253" s="5"/>
      <c r="C253" s="3"/>
      <c r="D253" s="3"/>
      <c r="E253" s="3"/>
      <c r="F253" s="3"/>
      <c r="G253" s="103"/>
      <c r="H253" s="103"/>
      <c r="I253" s="103"/>
      <c r="J253" s="3"/>
      <c r="K253" s="3"/>
      <c r="L253" s="3"/>
      <c r="M253" s="3"/>
    </row>
    <row r="254" spans="1:13" x14ac:dyDescent="0.2">
      <c r="A254" s="23"/>
      <c r="B254" s="5"/>
      <c r="C254" s="3"/>
      <c r="D254" s="3"/>
      <c r="E254" s="3"/>
      <c r="F254" s="3"/>
      <c r="G254" s="103"/>
      <c r="H254" s="103"/>
      <c r="I254" s="103"/>
      <c r="J254" s="3"/>
      <c r="K254" s="3"/>
      <c r="L254" s="3"/>
      <c r="M254" s="3"/>
    </row>
    <row r="255" spans="1:13" x14ac:dyDescent="0.2">
      <c r="A255" s="23"/>
      <c r="B255" s="5"/>
      <c r="C255" s="3"/>
      <c r="D255" s="3"/>
      <c r="E255" s="3"/>
      <c r="F255" s="3"/>
      <c r="G255" s="103"/>
      <c r="H255" s="103"/>
      <c r="I255" s="103"/>
      <c r="J255" s="3"/>
      <c r="K255" s="3"/>
      <c r="L255" s="3"/>
      <c r="M255" s="3"/>
    </row>
    <row r="256" spans="1:13" x14ac:dyDescent="0.2">
      <c r="A256" s="23"/>
      <c r="B256" s="5"/>
      <c r="C256" s="3"/>
      <c r="D256" s="3"/>
      <c r="E256" s="3"/>
      <c r="F256" s="3"/>
      <c r="G256" s="103"/>
      <c r="H256" s="103"/>
      <c r="I256" s="103"/>
      <c r="J256" s="3"/>
      <c r="K256" s="3"/>
      <c r="L256" s="3"/>
      <c r="M256" s="3"/>
    </row>
    <row r="257" spans="1:13" x14ac:dyDescent="0.2">
      <c r="A257" s="23"/>
      <c r="B257" s="5"/>
      <c r="C257" s="3"/>
      <c r="D257" s="3"/>
      <c r="E257" s="3"/>
      <c r="F257" s="3"/>
      <c r="G257" s="103"/>
      <c r="H257" s="103"/>
      <c r="I257" s="103"/>
      <c r="J257" s="3"/>
      <c r="K257" s="3"/>
      <c r="L257" s="3"/>
      <c r="M257" s="3"/>
    </row>
    <row r="258" spans="1:13" x14ac:dyDescent="0.2">
      <c r="A258" s="23"/>
      <c r="B258" s="5"/>
      <c r="C258" s="3"/>
      <c r="D258" s="3"/>
      <c r="E258" s="3"/>
      <c r="F258" s="3"/>
      <c r="G258" s="103"/>
      <c r="H258" s="103"/>
      <c r="I258" s="103"/>
      <c r="J258" s="3"/>
      <c r="K258" s="3"/>
      <c r="L258" s="3"/>
      <c r="M258" s="3"/>
    </row>
    <row r="259" spans="1:13" x14ac:dyDescent="0.2">
      <c r="A259" s="23"/>
      <c r="B259" s="5"/>
      <c r="C259" s="3"/>
      <c r="D259" s="3"/>
      <c r="E259" s="3"/>
      <c r="F259" s="3"/>
      <c r="G259" s="103"/>
      <c r="H259" s="103"/>
      <c r="I259" s="103"/>
      <c r="J259" s="3"/>
      <c r="K259" s="3"/>
      <c r="L259" s="3"/>
      <c r="M259" s="3"/>
    </row>
    <row r="260" spans="1:13" x14ac:dyDescent="0.2">
      <c r="A260" s="23"/>
      <c r="B260" s="5"/>
      <c r="C260" s="3"/>
      <c r="D260" s="3"/>
      <c r="E260" s="3"/>
      <c r="F260" s="3"/>
      <c r="G260" s="103"/>
      <c r="H260" s="103"/>
      <c r="I260" s="103"/>
      <c r="J260" s="3"/>
      <c r="K260" s="3"/>
      <c r="L260" s="3"/>
      <c r="M260" s="3"/>
    </row>
    <row r="261" spans="1:13" x14ac:dyDescent="0.2">
      <c r="A261" s="23"/>
      <c r="B261" s="5"/>
      <c r="C261" s="3"/>
      <c r="D261" s="3"/>
      <c r="E261" s="3"/>
      <c r="F261" s="3"/>
      <c r="G261" s="103"/>
      <c r="H261" s="103"/>
      <c r="I261" s="103"/>
      <c r="J261" s="3"/>
      <c r="K261" s="3"/>
      <c r="L261" s="3"/>
      <c r="M261" s="3"/>
    </row>
    <row r="262" spans="1:13" x14ac:dyDescent="0.2">
      <c r="A262" s="23"/>
      <c r="B262" s="5"/>
      <c r="C262" s="3"/>
      <c r="D262" s="3"/>
      <c r="E262" s="3"/>
      <c r="F262" s="3"/>
      <c r="G262" s="103"/>
      <c r="H262" s="103"/>
      <c r="I262" s="103"/>
      <c r="J262" s="3"/>
      <c r="K262" s="3"/>
      <c r="L262" s="3"/>
      <c r="M262" s="3"/>
    </row>
    <row r="263" spans="1:13" x14ac:dyDescent="0.2">
      <c r="A263" s="23"/>
      <c r="B263" s="5"/>
      <c r="C263" s="3"/>
      <c r="D263" s="3"/>
      <c r="E263" s="3"/>
      <c r="F263" s="3"/>
      <c r="G263" s="103"/>
      <c r="H263" s="103"/>
      <c r="I263" s="103"/>
      <c r="J263" s="3"/>
      <c r="K263" s="3"/>
      <c r="L263" s="3"/>
      <c r="M263" s="3"/>
    </row>
    <row r="264" spans="1:13" x14ac:dyDescent="0.2">
      <c r="A264" s="23"/>
      <c r="B264" s="5"/>
      <c r="C264" s="3"/>
      <c r="D264" s="3"/>
      <c r="E264" s="3"/>
      <c r="F264" s="3"/>
      <c r="G264" s="103"/>
      <c r="H264" s="103"/>
      <c r="I264" s="103"/>
      <c r="J264" s="3"/>
      <c r="K264" s="3"/>
      <c r="L264" s="3"/>
      <c r="M264" s="3"/>
    </row>
    <row r="265" spans="1:13" x14ac:dyDescent="0.2">
      <c r="A265" s="23"/>
      <c r="B265" s="5"/>
      <c r="C265" s="3"/>
      <c r="D265" s="3"/>
      <c r="E265" s="3"/>
      <c r="F265" s="3"/>
      <c r="G265" s="103"/>
      <c r="H265" s="103"/>
      <c r="I265" s="103"/>
      <c r="J265" s="3"/>
      <c r="K265" s="3"/>
      <c r="L265" s="3"/>
      <c r="M265" s="3"/>
    </row>
    <row r="266" spans="1:13" x14ac:dyDescent="0.2">
      <c r="A266" s="23"/>
      <c r="B266" s="5"/>
      <c r="C266" s="3"/>
      <c r="D266" s="3"/>
      <c r="E266" s="3"/>
      <c r="F266" s="3"/>
      <c r="G266" s="103"/>
      <c r="H266" s="103"/>
      <c r="I266" s="103"/>
      <c r="J266" s="3"/>
      <c r="K266" s="3"/>
      <c r="L266" s="3"/>
      <c r="M266" s="3"/>
    </row>
    <row r="267" spans="1:13" x14ac:dyDescent="0.2">
      <c r="A267" s="23"/>
      <c r="B267" s="5"/>
      <c r="C267" s="3"/>
      <c r="D267" s="3"/>
      <c r="E267" s="3"/>
      <c r="F267" s="3"/>
      <c r="G267" s="103"/>
      <c r="H267" s="103"/>
      <c r="I267" s="103"/>
      <c r="J267" s="3"/>
      <c r="K267" s="3"/>
      <c r="L267" s="3"/>
      <c r="M267" s="3"/>
    </row>
    <row r="268" spans="1:13" x14ac:dyDescent="0.2">
      <c r="A268" s="23"/>
      <c r="B268" s="5"/>
      <c r="C268" s="3"/>
      <c r="D268" s="3"/>
      <c r="E268" s="3"/>
      <c r="F268" s="3"/>
      <c r="G268" s="103"/>
      <c r="H268" s="103"/>
      <c r="I268" s="103"/>
      <c r="J268" s="3"/>
      <c r="K268" s="3"/>
      <c r="L268" s="3"/>
      <c r="M268" s="3"/>
    </row>
    <row r="269" spans="1:13" x14ac:dyDescent="0.2">
      <c r="A269" s="23"/>
      <c r="B269" s="5"/>
      <c r="C269" s="3"/>
      <c r="D269" s="3"/>
      <c r="E269" s="3"/>
      <c r="F269" s="3"/>
      <c r="G269" s="103"/>
      <c r="H269" s="103"/>
      <c r="I269" s="103"/>
      <c r="J269" s="3"/>
      <c r="K269" s="3"/>
      <c r="L269" s="3"/>
      <c r="M269" s="3"/>
    </row>
    <row r="270" spans="1:13" x14ac:dyDescent="0.2">
      <c r="A270" s="23"/>
      <c r="B270" s="5"/>
      <c r="C270" s="3"/>
      <c r="D270" s="3"/>
      <c r="E270" s="3"/>
      <c r="F270" s="3"/>
      <c r="G270" s="103"/>
      <c r="H270" s="103"/>
      <c r="I270" s="103"/>
      <c r="J270" s="3"/>
      <c r="K270" s="3"/>
      <c r="L270" s="3"/>
      <c r="M270" s="3"/>
    </row>
    <row r="271" spans="1:13" x14ac:dyDescent="0.2">
      <c r="A271" s="23"/>
      <c r="B271" s="5"/>
      <c r="C271" s="3"/>
      <c r="D271" s="3"/>
      <c r="E271" s="3"/>
      <c r="F271" s="3"/>
      <c r="G271" s="103"/>
      <c r="H271" s="103"/>
      <c r="I271" s="103"/>
      <c r="J271" s="3"/>
      <c r="K271" s="3"/>
      <c r="L271" s="3"/>
      <c r="M271" s="3"/>
    </row>
    <row r="272" spans="1:13" x14ac:dyDescent="0.2">
      <c r="A272" s="23"/>
      <c r="B272" s="5"/>
      <c r="C272" s="3"/>
      <c r="D272" s="3"/>
      <c r="E272" s="3"/>
      <c r="F272" s="3"/>
      <c r="G272" s="103"/>
      <c r="H272" s="103"/>
      <c r="I272" s="103"/>
      <c r="J272" s="3"/>
      <c r="K272" s="3"/>
      <c r="L272" s="3"/>
      <c r="M272" s="3"/>
    </row>
    <row r="273" spans="1:13" x14ac:dyDescent="0.2">
      <c r="A273" s="23"/>
      <c r="B273" s="5"/>
      <c r="C273" s="3"/>
      <c r="D273" s="3"/>
      <c r="E273" s="3"/>
      <c r="F273" s="3"/>
      <c r="G273" s="103"/>
      <c r="H273" s="103"/>
      <c r="I273" s="103"/>
      <c r="J273" s="3"/>
      <c r="K273" s="3"/>
      <c r="L273" s="3"/>
      <c r="M273" s="3"/>
    </row>
    <row r="274" spans="1:13" x14ac:dyDescent="0.2">
      <c r="A274" s="23"/>
      <c r="B274" s="5"/>
      <c r="C274" s="3"/>
      <c r="D274" s="3"/>
      <c r="E274" s="3"/>
      <c r="F274" s="3"/>
      <c r="G274" s="103"/>
      <c r="H274" s="103"/>
      <c r="I274" s="103"/>
      <c r="J274" s="3"/>
      <c r="K274" s="3"/>
      <c r="L274" s="3"/>
      <c r="M274" s="3"/>
    </row>
    <row r="275" spans="1:13" x14ac:dyDescent="0.2">
      <c r="A275" s="23"/>
      <c r="B275" s="5"/>
      <c r="C275" s="3"/>
      <c r="D275" s="3"/>
      <c r="E275" s="3"/>
      <c r="F275" s="3"/>
      <c r="G275" s="103"/>
      <c r="H275" s="103"/>
      <c r="I275" s="103"/>
      <c r="J275" s="3"/>
      <c r="K275" s="3"/>
      <c r="L275" s="3"/>
      <c r="M275" s="3"/>
    </row>
    <row r="276" spans="1:13" x14ac:dyDescent="0.2">
      <c r="A276" s="23"/>
      <c r="B276" s="5"/>
      <c r="C276" s="3"/>
      <c r="D276" s="3"/>
      <c r="E276" s="3"/>
      <c r="F276" s="3"/>
      <c r="G276" s="103"/>
      <c r="H276" s="103"/>
      <c r="I276" s="103"/>
      <c r="J276" s="3"/>
      <c r="K276" s="3"/>
      <c r="L276" s="3"/>
      <c r="M276" s="3"/>
    </row>
    <row r="277" spans="1:13" x14ac:dyDescent="0.2">
      <c r="A277" s="23"/>
      <c r="B277" s="5"/>
      <c r="C277" s="3"/>
      <c r="D277" s="3"/>
      <c r="E277" s="3"/>
      <c r="F277" s="3"/>
      <c r="G277" s="103"/>
      <c r="H277" s="103"/>
      <c r="I277" s="103"/>
      <c r="J277" s="3"/>
      <c r="K277" s="3"/>
      <c r="L277" s="3"/>
      <c r="M277" s="3"/>
    </row>
    <row r="278" spans="1:13" x14ac:dyDescent="0.2">
      <c r="A278" s="23"/>
      <c r="B278" s="5"/>
      <c r="C278" s="3"/>
      <c r="D278" s="3"/>
      <c r="E278" s="3"/>
      <c r="F278" s="3"/>
      <c r="G278" s="103"/>
      <c r="H278" s="103"/>
      <c r="I278" s="103"/>
      <c r="J278" s="3"/>
      <c r="K278" s="3"/>
      <c r="L278" s="3"/>
      <c r="M278" s="3"/>
    </row>
    <row r="279" spans="1:13" x14ac:dyDescent="0.2">
      <c r="A279" s="23"/>
      <c r="B279" s="5"/>
      <c r="C279" s="3"/>
      <c r="D279" s="3"/>
      <c r="E279" s="3"/>
      <c r="F279" s="3"/>
      <c r="G279" s="103"/>
      <c r="H279" s="103"/>
      <c r="I279" s="103"/>
      <c r="J279" s="3"/>
      <c r="K279" s="3"/>
      <c r="L279" s="3"/>
      <c r="M279" s="3"/>
    </row>
    <row r="280" spans="1:13" x14ac:dyDescent="0.2">
      <c r="A280" s="23"/>
      <c r="B280" s="5"/>
      <c r="C280" s="3"/>
      <c r="D280" s="3"/>
      <c r="E280" s="3"/>
      <c r="F280" s="3"/>
      <c r="G280" s="103"/>
      <c r="H280" s="103"/>
      <c r="I280" s="103"/>
      <c r="J280" s="3"/>
      <c r="K280" s="3"/>
      <c r="L280" s="3"/>
      <c r="M280" s="3"/>
    </row>
    <row r="281" spans="1:13" x14ac:dyDescent="0.2">
      <c r="A281" s="23"/>
      <c r="B281" s="5"/>
      <c r="C281" s="3"/>
      <c r="D281" s="3"/>
      <c r="E281" s="3"/>
      <c r="F281" s="3"/>
      <c r="G281" s="103"/>
      <c r="H281" s="103"/>
      <c r="I281" s="103"/>
      <c r="J281" s="3"/>
      <c r="K281" s="3"/>
      <c r="L281" s="3"/>
      <c r="M281" s="3"/>
    </row>
    <row r="282" spans="1:13" x14ac:dyDescent="0.2">
      <c r="A282" s="23"/>
      <c r="B282" s="5"/>
      <c r="C282" s="3"/>
      <c r="D282" s="3"/>
      <c r="E282" s="3"/>
      <c r="F282" s="3"/>
      <c r="G282" s="103"/>
      <c r="H282" s="103"/>
      <c r="I282" s="103"/>
      <c r="J282" s="3"/>
      <c r="K282" s="3"/>
      <c r="L282" s="3"/>
      <c r="M282" s="3"/>
    </row>
    <row r="283" spans="1:13" x14ac:dyDescent="0.2">
      <c r="A283" s="23"/>
      <c r="B283" s="5"/>
      <c r="C283" s="3"/>
      <c r="D283" s="3"/>
      <c r="E283" s="3"/>
      <c r="F283" s="3"/>
      <c r="G283" s="103"/>
      <c r="H283" s="103"/>
      <c r="I283" s="103"/>
      <c r="J283" s="3"/>
      <c r="K283" s="3"/>
      <c r="L283" s="3"/>
      <c r="M283" s="3"/>
    </row>
    <row r="284" spans="1:13" x14ac:dyDescent="0.2">
      <c r="A284" s="23"/>
      <c r="B284" s="5"/>
      <c r="C284" s="3"/>
      <c r="D284" s="3"/>
      <c r="E284" s="3"/>
      <c r="F284" s="3"/>
      <c r="G284" s="103"/>
      <c r="H284" s="103"/>
      <c r="I284" s="103"/>
      <c r="J284" s="3"/>
      <c r="K284" s="3"/>
      <c r="L284" s="3"/>
      <c r="M284" s="3"/>
    </row>
    <row r="285" spans="1:13" x14ac:dyDescent="0.2">
      <c r="A285" s="23"/>
      <c r="B285" s="5"/>
      <c r="C285" s="3"/>
      <c r="D285" s="3"/>
      <c r="E285" s="3"/>
      <c r="F285" s="3"/>
      <c r="G285" s="103"/>
      <c r="H285" s="103"/>
      <c r="I285" s="103"/>
      <c r="J285" s="3"/>
      <c r="K285" s="3"/>
      <c r="L285" s="3"/>
      <c r="M285" s="3"/>
    </row>
    <row r="286" spans="1:13" x14ac:dyDescent="0.2">
      <c r="A286" s="23"/>
      <c r="B286" s="5"/>
      <c r="C286" s="3"/>
      <c r="D286" s="3"/>
      <c r="E286" s="3"/>
      <c r="F286" s="3"/>
      <c r="G286" s="103"/>
      <c r="H286" s="103"/>
      <c r="I286" s="103"/>
      <c r="J286" s="3"/>
      <c r="K286" s="3"/>
      <c r="L286" s="3"/>
      <c r="M286" s="3"/>
    </row>
    <row r="287" spans="1:13" x14ac:dyDescent="0.2">
      <c r="A287" s="23"/>
      <c r="B287" s="5"/>
      <c r="C287" s="3"/>
      <c r="D287" s="3"/>
      <c r="E287" s="3"/>
      <c r="F287" s="3"/>
      <c r="G287" s="103"/>
      <c r="H287" s="103"/>
      <c r="I287" s="103"/>
      <c r="J287" s="3"/>
      <c r="K287" s="3"/>
      <c r="L287" s="3"/>
      <c r="M287" s="3"/>
    </row>
    <row r="288" spans="1:13" x14ac:dyDescent="0.2">
      <c r="A288" s="23"/>
      <c r="B288" s="5"/>
      <c r="C288" s="3"/>
      <c r="D288" s="3"/>
      <c r="E288" s="3"/>
      <c r="F288" s="3"/>
      <c r="G288" s="103"/>
      <c r="H288" s="103"/>
      <c r="I288" s="103"/>
      <c r="J288" s="3"/>
      <c r="K288" s="3"/>
      <c r="L288" s="3"/>
      <c r="M288" s="3"/>
    </row>
    <row r="289" spans="1:13" x14ac:dyDescent="0.2">
      <c r="A289" s="23"/>
      <c r="B289" s="5"/>
      <c r="C289" s="3"/>
      <c r="D289" s="3"/>
      <c r="E289" s="3"/>
      <c r="F289" s="3"/>
      <c r="G289" s="103"/>
      <c r="H289" s="103"/>
      <c r="I289" s="103"/>
      <c r="J289" s="3"/>
      <c r="K289" s="3"/>
      <c r="L289" s="3"/>
      <c r="M289" s="3"/>
    </row>
    <row r="290" spans="1:13" x14ac:dyDescent="0.2">
      <c r="A290" s="23"/>
      <c r="B290" s="5"/>
      <c r="C290" s="3"/>
      <c r="D290" s="3"/>
      <c r="E290" s="3"/>
      <c r="F290" s="3"/>
      <c r="G290" s="103"/>
      <c r="H290" s="103"/>
      <c r="I290" s="103"/>
      <c r="J290" s="3"/>
      <c r="K290" s="3"/>
      <c r="L290" s="3"/>
      <c r="M290" s="3"/>
    </row>
    <row r="291" spans="1:13" x14ac:dyDescent="0.2">
      <c r="A291" s="23"/>
      <c r="B291" s="5"/>
      <c r="C291" s="3"/>
      <c r="D291" s="3"/>
      <c r="E291" s="3"/>
      <c r="F291" s="3"/>
      <c r="G291" s="103"/>
      <c r="H291" s="103"/>
      <c r="I291" s="103"/>
      <c r="J291" s="3"/>
      <c r="K291" s="3"/>
      <c r="L291" s="3"/>
      <c r="M291" s="3"/>
    </row>
    <row r="292" spans="1:13" x14ac:dyDescent="0.2">
      <c r="A292" s="23"/>
      <c r="B292" s="5"/>
      <c r="C292" s="3"/>
      <c r="D292" s="3"/>
      <c r="E292" s="3"/>
      <c r="F292" s="3"/>
      <c r="G292" s="103"/>
      <c r="H292" s="103"/>
      <c r="I292" s="103"/>
      <c r="J292" s="3"/>
      <c r="K292" s="3"/>
      <c r="L292" s="3"/>
      <c r="M292" s="3"/>
    </row>
    <row r="293" spans="1:13" x14ac:dyDescent="0.2">
      <c r="A293" s="23"/>
      <c r="B293" s="5"/>
      <c r="C293" s="3"/>
      <c r="D293" s="3"/>
      <c r="E293" s="3"/>
      <c r="F293" s="3"/>
      <c r="G293" s="103"/>
      <c r="H293" s="103"/>
      <c r="I293" s="103"/>
      <c r="J293" s="3"/>
      <c r="K293" s="3"/>
      <c r="L293" s="3"/>
      <c r="M293" s="3"/>
    </row>
    <row r="294" spans="1:13" x14ac:dyDescent="0.2">
      <c r="A294" s="23"/>
      <c r="B294" s="5"/>
      <c r="C294" s="3"/>
      <c r="D294" s="3"/>
      <c r="E294" s="3"/>
      <c r="F294" s="3"/>
      <c r="G294" s="103"/>
      <c r="H294" s="103"/>
      <c r="I294" s="103"/>
      <c r="J294" s="3"/>
      <c r="K294" s="3"/>
      <c r="L294" s="3"/>
      <c r="M294" s="3"/>
    </row>
    <row r="295" spans="1:13" x14ac:dyDescent="0.2">
      <c r="A295" s="23"/>
      <c r="B295" s="5"/>
      <c r="C295" s="3"/>
      <c r="D295" s="3"/>
      <c r="E295" s="3"/>
      <c r="F295" s="3"/>
      <c r="G295" s="103"/>
      <c r="H295" s="103"/>
      <c r="I295" s="103"/>
      <c r="J295" s="3"/>
      <c r="K295" s="3"/>
      <c r="L295" s="3"/>
      <c r="M295" s="3"/>
    </row>
    <row r="296" spans="1:13" x14ac:dyDescent="0.2">
      <c r="A296" s="23"/>
      <c r="B296" s="5"/>
      <c r="C296" s="3"/>
      <c r="D296" s="3"/>
      <c r="E296" s="3"/>
      <c r="F296" s="3"/>
      <c r="G296" s="103"/>
      <c r="H296" s="103"/>
      <c r="I296" s="103"/>
      <c r="J296" s="3"/>
      <c r="K296" s="3"/>
      <c r="L296" s="3"/>
      <c r="M296" s="3"/>
    </row>
    <row r="297" spans="1:13" x14ac:dyDescent="0.2">
      <c r="A297" s="23"/>
      <c r="B297" s="5"/>
      <c r="C297" s="3"/>
      <c r="D297" s="3"/>
      <c r="E297" s="3"/>
      <c r="F297" s="3"/>
      <c r="G297" s="103"/>
      <c r="H297" s="103"/>
      <c r="I297" s="103"/>
      <c r="J297" s="3"/>
      <c r="K297" s="3"/>
      <c r="L297" s="3"/>
      <c r="M297" s="3"/>
    </row>
    <row r="298" spans="1:13" x14ac:dyDescent="0.2">
      <c r="A298" s="23"/>
      <c r="B298" s="5"/>
      <c r="C298" s="3"/>
      <c r="D298" s="3"/>
      <c r="E298" s="3"/>
      <c r="F298" s="3"/>
      <c r="G298" s="103"/>
      <c r="H298" s="103"/>
      <c r="I298" s="103"/>
      <c r="J298" s="3"/>
      <c r="K298" s="3"/>
      <c r="L298" s="3"/>
      <c r="M298" s="3"/>
    </row>
    <row r="299" spans="1:13" x14ac:dyDescent="0.2">
      <c r="A299" s="23"/>
      <c r="B299" s="5"/>
      <c r="C299" s="3"/>
      <c r="D299" s="3"/>
      <c r="E299" s="3"/>
      <c r="F299" s="3"/>
      <c r="G299" s="103"/>
      <c r="H299" s="103"/>
      <c r="I299" s="103"/>
      <c r="J299" s="3"/>
      <c r="K299" s="3"/>
      <c r="L299" s="3"/>
      <c r="M299" s="3"/>
    </row>
    <row r="300" spans="1:13" x14ac:dyDescent="0.2">
      <c r="A300" s="23"/>
      <c r="B300" s="5"/>
      <c r="C300" s="3"/>
      <c r="D300" s="3"/>
      <c r="E300" s="3"/>
      <c r="F300" s="3"/>
      <c r="G300" s="103"/>
      <c r="H300" s="103"/>
      <c r="I300" s="103"/>
      <c r="J300" s="3"/>
      <c r="K300" s="3"/>
      <c r="L300" s="3"/>
      <c r="M300" s="3"/>
    </row>
    <row r="301" spans="1:13" x14ac:dyDescent="0.2">
      <c r="A301" s="23"/>
      <c r="B301" s="5"/>
      <c r="C301" s="3"/>
      <c r="D301" s="3"/>
      <c r="E301" s="3"/>
      <c r="F301" s="3"/>
      <c r="G301" s="103"/>
      <c r="H301" s="103"/>
      <c r="I301" s="103"/>
      <c r="J301" s="3"/>
      <c r="K301" s="3"/>
      <c r="L301" s="3"/>
      <c r="M301" s="3"/>
    </row>
    <row r="302" spans="1:13" x14ac:dyDescent="0.2">
      <c r="A302" s="23"/>
      <c r="B302" s="5"/>
      <c r="C302" s="3"/>
      <c r="D302" s="3"/>
      <c r="E302" s="3"/>
      <c r="F302" s="3"/>
      <c r="G302" s="103"/>
      <c r="H302" s="103"/>
      <c r="I302" s="103"/>
      <c r="J302" s="3"/>
      <c r="K302" s="3"/>
      <c r="L302" s="3"/>
      <c r="M302" s="3"/>
    </row>
    <row r="303" spans="1:13" x14ac:dyDescent="0.2">
      <c r="A303" s="23"/>
      <c r="B303" s="5"/>
      <c r="C303" s="3"/>
      <c r="D303" s="3"/>
      <c r="E303" s="3"/>
      <c r="F303" s="3"/>
      <c r="G303" s="103"/>
      <c r="H303" s="103"/>
      <c r="I303" s="103"/>
      <c r="J303" s="3"/>
      <c r="K303" s="3"/>
      <c r="L303" s="3"/>
      <c r="M303" s="3"/>
    </row>
    <row r="304" spans="1:13" x14ac:dyDescent="0.2">
      <c r="A304" s="23"/>
      <c r="B304" s="5"/>
      <c r="C304" s="3"/>
      <c r="D304" s="3"/>
      <c r="E304" s="3"/>
      <c r="F304" s="3"/>
      <c r="G304" s="103"/>
      <c r="H304" s="103"/>
      <c r="I304" s="103"/>
      <c r="J304" s="3"/>
      <c r="K304" s="3"/>
      <c r="L304" s="3"/>
      <c r="M304" s="3"/>
    </row>
    <row r="305" spans="1:13" x14ac:dyDescent="0.2">
      <c r="A305" s="23"/>
      <c r="B305" s="5"/>
      <c r="C305" s="3"/>
      <c r="D305" s="3"/>
      <c r="E305" s="3"/>
      <c r="F305" s="3"/>
      <c r="G305" s="103"/>
      <c r="H305" s="103"/>
      <c r="I305" s="103"/>
      <c r="J305" s="3"/>
      <c r="K305" s="3"/>
      <c r="L305" s="3"/>
      <c r="M305" s="3"/>
    </row>
    <row r="306" spans="1:13" x14ac:dyDescent="0.2">
      <c r="A306" s="23"/>
      <c r="B306" s="5"/>
      <c r="C306" s="3"/>
      <c r="D306" s="3"/>
      <c r="E306" s="3"/>
      <c r="F306" s="3"/>
      <c r="G306" s="103"/>
      <c r="H306" s="103"/>
      <c r="I306" s="103"/>
      <c r="J306" s="3"/>
      <c r="K306" s="3"/>
      <c r="L306" s="3"/>
      <c r="M306" s="3"/>
    </row>
    <row r="307" spans="1:13" x14ac:dyDescent="0.2">
      <c r="A307" s="23"/>
      <c r="B307" s="5"/>
      <c r="C307" s="3"/>
      <c r="D307" s="3"/>
      <c r="E307" s="3"/>
      <c r="F307" s="3"/>
      <c r="G307" s="103"/>
      <c r="H307" s="103"/>
      <c r="I307" s="103"/>
      <c r="J307" s="3"/>
      <c r="K307" s="3"/>
      <c r="L307" s="3"/>
      <c r="M307" s="3"/>
    </row>
    <row r="308" spans="1:13" x14ac:dyDescent="0.2">
      <c r="A308" s="23"/>
      <c r="B308" s="5"/>
      <c r="C308" s="3"/>
      <c r="D308" s="3"/>
      <c r="E308" s="3"/>
      <c r="F308" s="3"/>
      <c r="G308" s="103"/>
      <c r="H308" s="103"/>
      <c r="I308" s="103"/>
      <c r="J308" s="3"/>
      <c r="K308" s="3"/>
      <c r="L308" s="3"/>
      <c r="M308" s="3"/>
    </row>
    <row r="309" spans="1:13" x14ac:dyDescent="0.2">
      <c r="A309" s="23"/>
      <c r="B309" s="5"/>
      <c r="C309" s="3"/>
      <c r="D309" s="3"/>
      <c r="E309" s="3"/>
      <c r="F309" s="3"/>
      <c r="G309" s="103"/>
      <c r="H309" s="103"/>
      <c r="I309" s="103"/>
      <c r="J309" s="3"/>
      <c r="K309" s="3"/>
      <c r="L309" s="3"/>
      <c r="M309" s="3"/>
    </row>
    <row r="310" spans="1:13" x14ac:dyDescent="0.2">
      <c r="A310" s="23"/>
      <c r="B310" s="5"/>
      <c r="C310" s="3"/>
      <c r="D310" s="3"/>
      <c r="E310" s="3"/>
      <c r="F310" s="3"/>
      <c r="G310" s="103"/>
      <c r="H310" s="103"/>
      <c r="I310" s="103"/>
      <c r="J310" s="3"/>
      <c r="K310" s="3"/>
      <c r="L310" s="3"/>
      <c r="M310" s="3"/>
    </row>
    <row r="311" spans="1:13" x14ac:dyDescent="0.2">
      <c r="A311" s="23"/>
      <c r="B311" s="5"/>
      <c r="C311" s="3"/>
      <c r="D311" s="3"/>
      <c r="E311" s="3"/>
      <c r="F311" s="3"/>
      <c r="G311" s="103"/>
      <c r="H311" s="103"/>
      <c r="I311" s="103"/>
      <c r="J311" s="3"/>
      <c r="K311" s="3"/>
      <c r="L311" s="3"/>
      <c r="M311" s="3"/>
    </row>
    <row r="312" spans="1:13" x14ac:dyDescent="0.2">
      <c r="A312" s="23"/>
      <c r="B312" s="5"/>
      <c r="C312" s="3"/>
      <c r="D312" s="3"/>
      <c r="E312" s="3"/>
      <c r="F312" s="3"/>
      <c r="G312" s="103"/>
      <c r="H312" s="103"/>
      <c r="I312" s="103"/>
      <c r="J312" s="3"/>
      <c r="K312" s="3"/>
      <c r="L312" s="3"/>
      <c r="M312" s="3"/>
    </row>
    <row r="313" spans="1:13" x14ac:dyDescent="0.2">
      <c r="A313" s="23"/>
      <c r="B313" s="5"/>
      <c r="C313" s="3"/>
      <c r="D313" s="3"/>
      <c r="E313" s="3"/>
      <c r="F313" s="3"/>
      <c r="G313" s="103"/>
      <c r="H313" s="103"/>
      <c r="I313" s="103"/>
      <c r="J313" s="3"/>
      <c r="K313" s="3"/>
      <c r="L313" s="3"/>
      <c r="M313" s="3"/>
    </row>
    <row r="314" spans="1:13" x14ac:dyDescent="0.2">
      <c r="A314" s="23"/>
      <c r="B314" s="5"/>
      <c r="C314" s="3"/>
      <c r="D314" s="3"/>
      <c r="E314" s="3"/>
      <c r="F314" s="3"/>
      <c r="G314" s="103"/>
      <c r="H314" s="103"/>
      <c r="I314" s="103"/>
      <c r="J314" s="3"/>
      <c r="K314" s="3"/>
      <c r="L314" s="3"/>
      <c r="M314" s="3"/>
    </row>
    <row r="315" spans="1:13" x14ac:dyDescent="0.2">
      <c r="A315" s="23"/>
      <c r="B315" s="5"/>
      <c r="C315" s="3"/>
      <c r="D315" s="3"/>
      <c r="E315" s="3"/>
      <c r="F315" s="3"/>
      <c r="G315" s="103"/>
      <c r="H315" s="103"/>
      <c r="I315" s="103"/>
      <c r="J315" s="3"/>
      <c r="K315" s="3"/>
      <c r="L315" s="3"/>
      <c r="M315" s="3"/>
    </row>
    <row r="316" spans="1:13" x14ac:dyDescent="0.2">
      <c r="A316" s="23"/>
      <c r="B316" s="5"/>
      <c r="C316" s="3"/>
      <c r="D316" s="3"/>
      <c r="E316" s="3"/>
      <c r="F316" s="3"/>
      <c r="G316" s="103"/>
      <c r="H316" s="103"/>
      <c r="I316" s="103"/>
      <c r="J316" s="3"/>
      <c r="K316" s="3"/>
      <c r="L316" s="3"/>
      <c r="M316" s="3"/>
    </row>
    <row r="317" spans="1:13" x14ac:dyDescent="0.2">
      <c r="A317" s="23"/>
      <c r="B317" s="5"/>
      <c r="C317" s="3"/>
      <c r="D317" s="3"/>
      <c r="E317" s="3"/>
      <c r="F317" s="3"/>
      <c r="G317" s="103"/>
      <c r="H317" s="103"/>
      <c r="I317" s="103"/>
      <c r="J317" s="3"/>
      <c r="K317" s="3"/>
      <c r="L317" s="3"/>
      <c r="M317" s="3"/>
    </row>
    <row r="318" spans="1:13" x14ac:dyDescent="0.2">
      <c r="A318" s="23"/>
      <c r="B318" s="5"/>
      <c r="C318" s="3"/>
      <c r="D318" s="3"/>
      <c r="E318" s="3"/>
      <c r="F318" s="3"/>
      <c r="G318" s="103"/>
      <c r="H318" s="103"/>
      <c r="I318" s="103"/>
      <c r="J318" s="3"/>
      <c r="K318" s="3"/>
      <c r="L318" s="3"/>
      <c r="M318" s="3"/>
    </row>
    <row r="319" spans="1:13" x14ac:dyDescent="0.2">
      <c r="A319" s="23"/>
      <c r="B319" s="5"/>
      <c r="C319" s="3"/>
      <c r="D319" s="3"/>
      <c r="E319" s="3"/>
      <c r="F319" s="3"/>
      <c r="G319" s="103"/>
      <c r="H319" s="103"/>
      <c r="I319" s="103"/>
      <c r="J319" s="3"/>
      <c r="K319" s="3"/>
      <c r="L319" s="3"/>
      <c r="M319" s="3"/>
    </row>
    <row r="320" spans="1:13" x14ac:dyDescent="0.2">
      <c r="A320" s="23"/>
      <c r="B320" s="5"/>
      <c r="C320" s="3"/>
      <c r="D320" s="3"/>
      <c r="E320" s="3"/>
      <c r="F320" s="3"/>
      <c r="G320" s="103"/>
      <c r="H320" s="103"/>
      <c r="I320" s="103"/>
      <c r="J320" s="3"/>
      <c r="K320" s="3"/>
      <c r="L320" s="3"/>
      <c r="M320" s="3"/>
    </row>
    <row r="321" spans="1:13" x14ac:dyDescent="0.2">
      <c r="A321" s="23"/>
      <c r="B321" s="5"/>
      <c r="C321" s="3"/>
      <c r="D321" s="3"/>
      <c r="E321" s="3"/>
      <c r="F321" s="3"/>
      <c r="G321" s="103"/>
      <c r="H321" s="103"/>
      <c r="I321" s="103"/>
      <c r="J321" s="3"/>
      <c r="K321" s="3"/>
      <c r="L321" s="3"/>
      <c r="M321" s="3"/>
    </row>
    <row r="322" spans="1:13" x14ac:dyDescent="0.2">
      <c r="A322" s="23"/>
      <c r="B322" s="5"/>
      <c r="C322" s="3"/>
      <c r="D322" s="3"/>
      <c r="E322" s="3"/>
      <c r="F322" s="3"/>
      <c r="G322" s="103"/>
      <c r="H322" s="103"/>
      <c r="I322" s="103"/>
      <c r="J322" s="3"/>
      <c r="K322" s="3"/>
      <c r="L322" s="3"/>
      <c r="M322" s="3"/>
    </row>
    <row r="323" spans="1:13" x14ac:dyDescent="0.2">
      <c r="A323" s="23"/>
      <c r="B323" s="5"/>
      <c r="C323" s="3"/>
      <c r="D323" s="3"/>
      <c r="E323" s="3"/>
      <c r="F323" s="3"/>
      <c r="G323" s="103"/>
      <c r="H323" s="103"/>
      <c r="I323" s="103"/>
      <c r="J323" s="3"/>
      <c r="K323" s="3"/>
      <c r="L323" s="3"/>
      <c r="M323" s="3"/>
    </row>
    <row r="324" spans="1:13" x14ac:dyDescent="0.2">
      <c r="A324" s="23"/>
      <c r="B324" s="5"/>
      <c r="C324" s="3"/>
      <c r="D324" s="3"/>
      <c r="E324" s="3"/>
      <c r="F324" s="3"/>
      <c r="G324" s="103"/>
      <c r="H324" s="103"/>
      <c r="I324" s="103"/>
      <c r="J324" s="3"/>
      <c r="K324" s="3"/>
      <c r="L324" s="3"/>
      <c r="M324" s="3"/>
    </row>
    <row r="325" spans="1:13" x14ac:dyDescent="0.2">
      <c r="A325" s="23"/>
      <c r="B325" s="5"/>
      <c r="C325" s="3"/>
      <c r="D325" s="3"/>
      <c r="E325" s="3"/>
      <c r="F325" s="3"/>
      <c r="G325" s="103"/>
      <c r="H325" s="103"/>
      <c r="I325" s="103"/>
      <c r="J325" s="3"/>
      <c r="K325" s="3"/>
      <c r="L325" s="3"/>
      <c r="M325" s="3"/>
    </row>
    <row r="326" spans="1:13" x14ac:dyDescent="0.2">
      <c r="A326" s="23"/>
      <c r="B326" s="5"/>
      <c r="C326" s="3"/>
      <c r="D326" s="3"/>
      <c r="E326" s="3"/>
      <c r="F326" s="3"/>
      <c r="G326" s="103"/>
      <c r="H326" s="103"/>
      <c r="I326" s="103"/>
      <c r="J326" s="3"/>
      <c r="K326" s="3"/>
      <c r="L326" s="3"/>
      <c r="M326" s="3"/>
    </row>
    <row r="327" spans="1:13" x14ac:dyDescent="0.2">
      <c r="A327" s="23"/>
      <c r="B327" s="5"/>
      <c r="C327" s="3"/>
      <c r="D327" s="3"/>
      <c r="E327" s="3"/>
      <c r="F327" s="3"/>
      <c r="G327" s="103"/>
      <c r="H327" s="103"/>
      <c r="I327" s="103"/>
      <c r="J327" s="3"/>
      <c r="K327" s="3"/>
      <c r="L327" s="3"/>
      <c r="M327" s="3"/>
    </row>
    <row r="328" spans="1:13" x14ac:dyDescent="0.2">
      <c r="A328" s="23"/>
      <c r="B328" s="5"/>
      <c r="C328" s="3"/>
      <c r="D328" s="3"/>
      <c r="E328" s="3"/>
      <c r="F328" s="3"/>
      <c r="G328" s="103"/>
      <c r="H328" s="103"/>
      <c r="I328" s="103"/>
      <c r="J328" s="3"/>
      <c r="K328" s="3"/>
      <c r="L328" s="3"/>
      <c r="M328" s="3"/>
    </row>
    <row r="329" spans="1:13" x14ac:dyDescent="0.2">
      <c r="A329" s="23"/>
      <c r="B329" s="5"/>
      <c r="C329" s="3"/>
      <c r="D329" s="3"/>
      <c r="E329" s="3"/>
      <c r="F329" s="3"/>
      <c r="G329" s="103"/>
      <c r="H329" s="103"/>
      <c r="I329" s="103"/>
      <c r="J329" s="3"/>
      <c r="K329" s="3"/>
      <c r="L329" s="3"/>
      <c r="M329" s="3"/>
    </row>
    <row r="330" spans="1:13" x14ac:dyDescent="0.2">
      <c r="A330" s="23"/>
      <c r="B330" s="5"/>
      <c r="C330" s="3"/>
      <c r="D330" s="3"/>
      <c r="E330" s="3"/>
      <c r="F330" s="3"/>
      <c r="G330" s="103"/>
      <c r="H330" s="103"/>
      <c r="I330" s="103"/>
      <c r="J330" s="3"/>
      <c r="K330" s="3"/>
      <c r="L330" s="3"/>
      <c r="M330" s="3"/>
    </row>
    <row r="331" spans="1:13" x14ac:dyDescent="0.2">
      <c r="A331" s="23"/>
      <c r="B331" s="5"/>
      <c r="C331" s="3"/>
      <c r="D331" s="3"/>
      <c r="E331" s="3"/>
      <c r="F331" s="3"/>
      <c r="G331" s="103"/>
      <c r="H331" s="103"/>
      <c r="I331" s="103"/>
      <c r="J331" s="3"/>
      <c r="K331" s="3"/>
      <c r="L331" s="3"/>
      <c r="M331" s="3"/>
    </row>
    <row r="332" spans="1:13" x14ac:dyDescent="0.2">
      <c r="A332" s="23"/>
      <c r="B332" s="5"/>
      <c r="C332" s="3"/>
      <c r="D332" s="3"/>
      <c r="E332" s="3"/>
      <c r="F332" s="3"/>
      <c r="G332" s="103"/>
      <c r="H332" s="103"/>
      <c r="I332" s="103"/>
      <c r="J332" s="3"/>
      <c r="K332" s="3"/>
      <c r="L332" s="3"/>
      <c r="M332" s="3"/>
    </row>
    <row r="333" spans="1:13" x14ac:dyDescent="0.2">
      <c r="A333" s="23"/>
      <c r="B333" s="5"/>
      <c r="C333" s="3"/>
      <c r="D333" s="3"/>
      <c r="E333" s="3"/>
      <c r="F333" s="3"/>
      <c r="G333" s="103"/>
      <c r="H333" s="103"/>
      <c r="I333" s="103"/>
      <c r="J333" s="3"/>
      <c r="K333" s="3"/>
      <c r="L333" s="3"/>
      <c r="M333" s="3"/>
    </row>
    <row r="334" spans="1:13" x14ac:dyDescent="0.2">
      <c r="A334" s="23"/>
      <c r="B334" s="5"/>
      <c r="C334" s="3"/>
      <c r="D334" s="3"/>
      <c r="E334" s="3"/>
      <c r="F334" s="3"/>
      <c r="G334" s="103"/>
      <c r="H334" s="103"/>
      <c r="I334" s="103"/>
      <c r="J334" s="3"/>
      <c r="K334" s="3"/>
      <c r="L334" s="3"/>
      <c r="M334" s="3"/>
    </row>
    <row r="335" spans="1:13" x14ac:dyDescent="0.2">
      <c r="A335" s="23"/>
      <c r="B335" s="5"/>
      <c r="C335" s="3"/>
      <c r="D335" s="3"/>
      <c r="E335" s="3"/>
      <c r="F335" s="3"/>
      <c r="G335" s="103"/>
      <c r="H335" s="103"/>
      <c r="I335" s="103"/>
      <c r="J335" s="3"/>
      <c r="K335" s="3"/>
      <c r="L335" s="3"/>
      <c r="M335" s="3"/>
    </row>
    <row r="336" spans="1:13" x14ac:dyDescent="0.2">
      <c r="A336" s="23"/>
      <c r="B336" s="5"/>
      <c r="C336" s="3"/>
      <c r="D336" s="3"/>
      <c r="E336" s="3"/>
      <c r="F336" s="3"/>
      <c r="G336" s="103"/>
      <c r="H336" s="103"/>
      <c r="I336" s="103"/>
      <c r="J336" s="3"/>
      <c r="K336" s="3"/>
      <c r="L336" s="3"/>
      <c r="M336" s="3"/>
    </row>
    <row r="337" spans="1:13" x14ac:dyDescent="0.2">
      <c r="A337" s="23"/>
      <c r="B337" s="5"/>
      <c r="C337" s="3"/>
      <c r="D337" s="3"/>
      <c r="E337" s="3"/>
      <c r="F337" s="3"/>
      <c r="G337" s="103"/>
      <c r="H337" s="103"/>
      <c r="I337" s="103"/>
      <c r="J337" s="3"/>
      <c r="K337" s="3"/>
      <c r="L337" s="3"/>
      <c r="M337" s="3"/>
    </row>
    <row r="338" spans="1:13" x14ac:dyDescent="0.2">
      <c r="A338" s="23"/>
      <c r="B338" s="5"/>
      <c r="C338" s="3"/>
      <c r="D338" s="3"/>
      <c r="E338" s="3"/>
      <c r="F338" s="3"/>
      <c r="G338" s="103"/>
      <c r="H338" s="103"/>
      <c r="I338" s="103"/>
      <c r="J338" s="3"/>
      <c r="K338" s="3"/>
      <c r="L338" s="3"/>
      <c r="M338" s="3"/>
    </row>
    <row r="339" spans="1:13" x14ac:dyDescent="0.2">
      <c r="A339" s="23"/>
      <c r="B339" s="5"/>
      <c r="C339" s="3"/>
      <c r="D339" s="3"/>
      <c r="E339" s="3"/>
      <c r="F339" s="3"/>
      <c r="G339" s="103"/>
      <c r="H339" s="103"/>
      <c r="I339" s="103"/>
      <c r="J339" s="3"/>
      <c r="K339" s="3"/>
      <c r="L339" s="3"/>
      <c r="M339" s="3"/>
    </row>
    <row r="340" spans="1:13" x14ac:dyDescent="0.2">
      <c r="A340" s="23"/>
      <c r="B340" s="5"/>
      <c r="C340" s="3"/>
      <c r="D340" s="3"/>
      <c r="E340" s="3"/>
      <c r="F340" s="3"/>
      <c r="G340" s="103"/>
      <c r="H340" s="103"/>
      <c r="I340" s="103"/>
      <c r="J340" s="3"/>
      <c r="K340" s="3"/>
      <c r="L340" s="3"/>
      <c r="M340" s="3"/>
    </row>
    <row r="341" spans="1:13" x14ac:dyDescent="0.2">
      <c r="A341" s="23"/>
      <c r="B341" s="5"/>
      <c r="C341" s="3"/>
      <c r="D341" s="3"/>
      <c r="E341" s="3"/>
      <c r="F341" s="3"/>
      <c r="G341" s="103"/>
      <c r="H341" s="103"/>
      <c r="I341" s="103"/>
      <c r="J341" s="3"/>
      <c r="K341" s="3"/>
      <c r="L341" s="3"/>
      <c r="M341" s="3"/>
    </row>
    <row r="342" spans="1:13" x14ac:dyDescent="0.2">
      <c r="A342" s="23"/>
      <c r="B342" s="5"/>
      <c r="C342" s="3"/>
      <c r="D342" s="3"/>
      <c r="E342" s="3"/>
      <c r="F342" s="3"/>
      <c r="G342" s="103"/>
      <c r="H342" s="103"/>
      <c r="I342" s="103"/>
      <c r="J342" s="3"/>
      <c r="K342" s="3"/>
      <c r="L342" s="3"/>
      <c r="M342" s="3"/>
    </row>
    <row r="343" spans="1:13" x14ac:dyDescent="0.2">
      <c r="A343" s="23"/>
      <c r="B343" s="5"/>
      <c r="C343" s="3"/>
      <c r="D343" s="3"/>
      <c r="E343" s="3"/>
      <c r="F343" s="3"/>
      <c r="G343" s="103"/>
      <c r="H343" s="103"/>
      <c r="I343" s="103"/>
      <c r="J343" s="3"/>
      <c r="K343" s="3"/>
      <c r="L343" s="3"/>
      <c r="M343" s="3"/>
    </row>
    <row r="344" spans="1:13" x14ac:dyDescent="0.2">
      <c r="A344" s="23"/>
      <c r="B344" s="5"/>
      <c r="C344" s="3"/>
      <c r="D344" s="3"/>
      <c r="E344" s="3"/>
      <c r="F344" s="3"/>
      <c r="G344" s="103"/>
      <c r="H344" s="103"/>
      <c r="I344" s="103"/>
      <c r="J344" s="3"/>
      <c r="K344" s="3"/>
      <c r="L344" s="3"/>
      <c r="M344" s="3"/>
    </row>
    <row r="345" spans="1:13" x14ac:dyDescent="0.2">
      <c r="A345" s="23"/>
      <c r="B345" s="5"/>
      <c r="C345" s="3"/>
      <c r="D345" s="3"/>
      <c r="E345" s="3"/>
      <c r="F345" s="3"/>
      <c r="G345" s="103"/>
      <c r="H345" s="103"/>
      <c r="I345" s="103"/>
      <c r="J345" s="3"/>
      <c r="K345" s="3"/>
      <c r="L345" s="3"/>
      <c r="M345" s="3"/>
    </row>
    <row r="346" spans="1:13" x14ac:dyDescent="0.2">
      <c r="A346" s="23"/>
      <c r="B346" s="5"/>
      <c r="C346" s="3"/>
      <c r="D346" s="3"/>
      <c r="E346" s="3"/>
      <c r="F346" s="3"/>
      <c r="G346" s="103"/>
      <c r="H346" s="103"/>
      <c r="I346" s="103"/>
      <c r="J346" s="3"/>
      <c r="K346" s="3"/>
      <c r="L346" s="3"/>
      <c r="M346" s="3"/>
    </row>
    <row r="347" spans="1:13" x14ac:dyDescent="0.2">
      <c r="A347" s="23"/>
      <c r="B347" s="5"/>
      <c r="C347" s="3"/>
      <c r="D347" s="3"/>
      <c r="E347" s="3"/>
      <c r="F347" s="3"/>
      <c r="G347" s="103"/>
      <c r="H347" s="103"/>
      <c r="I347" s="103"/>
      <c r="J347" s="3"/>
      <c r="K347" s="3"/>
      <c r="L347" s="3"/>
      <c r="M347" s="3"/>
    </row>
    <row r="348" spans="1:13" x14ac:dyDescent="0.2">
      <c r="A348" s="23"/>
      <c r="B348" s="5"/>
      <c r="C348" s="3"/>
      <c r="D348" s="3"/>
      <c r="E348" s="3"/>
      <c r="F348" s="3"/>
      <c r="G348" s="103"/>
      <c r="H348" s="103"/>
      <c r="I348" s="103"/>
      <c r="J348" s="3"/>
      <c r="K348" s="3"/>
      <c r="L348" s="3"/>
      <c r="M348" s="3"/>
    </row>
    <row r="349" spans="1:13" x14ac:dyDescent="0.2">
      <c r="A349" s="23"/>
      <c r="B349" s="5"/>
      <c r="C349" s="3"/>
      <c r="D349" s="3"/>
      <c r="E349" s="3"/>
      <c r="F349" s="3"/>
      <c r="G349" s="103"/>
      <c r="H349" s="103"/>
      <c r="I349" s="103"/>
      <c r="J349" s="3"/>
      <c r="K349" s="3"/>
      <c r="L349" s="3"/>
      <c r="M349" s="3"/>
    </row>
    <row r="350" spans="1:13" x14ac:dyDescent="0.2">
      <c r="A350" s="23"/>
      <c r="B350" s="5"/>
      <c r="C350" s="3"/>
      <c r="D350" s="3"/>
      <c r="E350" s="3"/>
      <c r="F350" s="3"/>
      <c r="G350" s="103"/>
      <c r="H350" s="103"/>
      <c r="I350" s="103"/>
      <c r="J350" s="3"/>
      <c r="K350" s="3"/>
      <c r="L350" s="3"/>
      <c r="M350" s="3"/>
    </row>
    <row r="351" spans="1:13" x14ac:dyDescent="0.2">
      <c r="A351" s="23"/>
      <c r="B351" s="5"/>
      <c r="C351" s="3"/>
      <c r="D351" s="3"/>
      <c r="E351" s="3"/>
      <c r="F351" s="3"/>
      <c r="G351" s="103"/>
      <c r="H351" s="103"/>
      <c r="I351" s="103"/>
      <c r="J351" s="3"/>
      <c r="K351" s="3"/>
      <c r="L351" s="3"/>
      <c r="M351" s="3"/>
    </row>
    <row r="352" spans="1:13" x14ac:dyDescent="0.2">
      <c r="A352" s="23"/>
      <c r="B352" s="5"/>
      <c r="C352" s="3"/>
      <c r="D352" s="3"/>
      <c r="E352" s="3"/>
      <c r="F352" s="3"/>
      <c r="G352" s="103"/>
      <c r="H352" s="103"/>
      <c r="I352" s="103"/>
      <c r="J352" s="3"/>
      <c r="K352" s="3"/>
      <c r="L352" s="3"/>
      <c r="M352" s="3"/>
    </row>
    <row r="353" spans="1:13" x14ac:dyDescent="0.2">
      <c r="A353" s="23"/>
      <c r="B353" s="5"/>
      <c r="C353" s="3"/>
      <c r="D353" s="3"/>
      <c r="E353" s="3"/>
      <c r="F353" s="3"/>
      <c r="G353" s="103"/>
      <c r="H353" s="103"/>
      <c r="I353" s="103"/>
      <c r="J353" s="3"/>
      <c r="K353" s="3"/>
      <c r="L353" s="3"/>
      <c r="M353" s="3"/>
    </row>
    <row r="354" spans="1:13" x14ac:dyDescent="0.2">
      <c r="A354" s="23"/>
      <c r="B354" s="5"/>
      <c r="C354" s="3"/>
      <c r="D354" s="3"/>
      <c r="E354" s="3"/>
      <c r="F354" s="3"/>
      <c r="G354" s="103"/>
      <c r="H354" s="103"/>
      <c r="I354" s="103"/>
      <c r="J354" s="3"/>
      <c r="K354" s="3"/>
      <c r="L354" s="3"/>
      <c r="M354" s="3"/>
    </row>
    <row r="355" spans="1:13" x14ac:dyDescent="0.2">
      <c r="A355" s="23"/>
      <c r="B355" s="5"/>
      <c r="C355" s="3"/>
      <c r="D355" s="3"/>
      <c r="E355" s="3"/>
      <c r="F355" s="3"/>
      <c r="G355" s="103"/>
      <c r="H355" s="103"/>
      <c r="I355" s="103"/>
      <c r="J355" s="3"/>
      <c r="K355" s="3"/>
      <c r="L355" s="3"/>
      <c r="M355" s="3"/>
    </row>
    <row r="356" spans="1:13" x14ac:dyDescent="0.2">
      <c r="A356" s="23"/>
      <c r="B356" s="5"/>
      <c r="C356" s="3"/>
      <c r="D356" s="3"/>
      <c r="E356" s="3"/>
      <c r="F356" s="3"/>
      <c r="G356" s="103"/>
      <c r="H356" s="103"/>
      <c r="I356" s="103"/>
      <c r="J356" s="3"/>
      <c r="K356" s="3"/>
      <c r="L356" s="3"/>
      <c r="M356" s="3"/>
    </row>
    <row r="357" spans="1:13" x14ac:dyDescent="0.2">
      <c r="A357" s="23"/>
      <c r="B357" s="5"/>
      <c r="C357" s="3"/>
      <c r="D357" s="3"/>
      <c r="E357" s="3"/>
      <c r="F357" s="3"/>
      <c r="G357" s="103"/>
      <c r="H357" s="103"/>
      <c r="I357" s="103"/>
      <c r="J357" s="3"/>
      <c r="K357" s="3"/>
      <c r="L357" s="3"/>
      <c r="M357" s="3"/>
    </row>
    <row r="358" spans="1:13" x14ac:dyDescent="0.2">
      <c r="A358" s="23"/>
      <c r="B358" s="5"/>
      <c r="C358" s="3"/>
      <c r="D358" s="3"/>
      <c r="E358" s="3"/>
      <c r="F358" s="3"/>
      <c r="G358" s="103"/>
      <c r="H358" s="103"/>
      <c r="I358" s="103"/>
      <c r="J358" s="3"/>
      <c r="K358" s="3"/>
      <c r="L358" s="3"/>
      <c r="M358" s="3"/>
    </row>
    <row r="359" spans="1:13" x14ac:dyDescent="0.2">
      <c r="A359" s="23"/>
      <c r="B359" s="5"/>
      <c r="C359" s="3"/>
      <c r="D359" s="3"/>
      <c r="E359" s="3"/>
      <c r="F359" s="3"/>
      <c r="G359" s="103"/>
      <c r="H359" s="103"/>
      <c r="I359" s="103"/>
      <c r="J359" s="3"/>
      <c r="K359" s="3"/>
      <c r="L359" s="3"/>
      <c r="M359" s="3"/>
    </row>
    <row r="360" spans="1:13" x14ac:dyDescent="0.2">
      <c r="A360" s="23"/>
      <c r="B360" s="5"/>
      <c r="C360" s="3"/>
      <c r="D360" s="3"/>
      <c r="E360" s="3"/>
      <c r="F360" s="3"/>
      <c r="G360" s="103"/>
      <c r="H360" s="103"/>
      <c r="I360" s="103"/>
      <c r="J360" s="3"/>
      <c r="K360" s="3"/>
      <c r="L360" s="3"/>
      <c r="M360" s="3"/>
    </row>
    <row r="361" spans="1:13" x14ac:dyDescent="0.2">
      <c r="A361" s="23"/>
      <c r="B361" s="5"/>
      <c r="C361" s="3"/>
      <c r="D361" s="3"/>
      <c r="E361" s="3"/>
      <c r="F361" s="3"/>
      <c r="G361" s="103"/>
      <c r="H361" s="103"/>
      <c r="I361" s="103"/>
      <c r="J361" s="3"/>
      <c r="K361" s="3"/>
      <c r="L361" s="3"/>
      <c r="M361" s="3"/>
    </row>
    <row r="362" spans="1:13" x14ac:dyDescent="0.2">
      <c r="A362" s="23"/>
      <c r="B362" s="5"/>
      <c r="C362" s="3"/>
      <c r="D362" s="3"/>
      <c r="E362" s="3"/>
      <c r="F362" s="3"/>
      <c r="G362" s="103"/>
      <c r="H362" s="103"/>
      <c r="I362" s="103"/>
      <c r="J362" s="3"/>
      <c r="K362" s="3"/>
      <c r="L362" s="3"/>
      <c r="M362" s="3"/>
    </row>
  </sheetData>
  <sheetProtection selectLockedCells="1" selectUnlockedCells="1"/>
  <mergeCells count="25">
    <mergeCell ref="A160:M160"/>
    <mergeCell ref="A185:A186"/>
    <mergeCell ref="B185:B186"/>
    <mergeCell ref="C185:C186"/>
    <mergeCell ref="D185:D186"/>
    <mergeCell ref="E185:E186"/>
    <mergeCell ref="F185:F186"/>
    <mergeCell ref="J185:J186"/>
    <mergeCell ref="K185:K186"/>
    <mergeCell ref="L185:L186"/>
    <mergeCell ref="M185:M186"/>
    <mergeCell ref="C162:F162"/>
    <mergeCell ref="A1:M1"/>
    <mergeCell ref="A154:A155"/>
    <mergeCell ref="B154:B155"/>
    <mergeCell ref="C154:C155"/>
    <mergeCell ref="D154:D155"/>
    <mergeCell ref="E154:E155"/>
    <mergeCell ref="F154:F155"/>
    <mergeCell ref="C2:F2"/>
    <mergeCell ref="C130:F130"/>
    <mergeCell ref="K154:K155"/>
    <mergeCell ref="L154:L155"/>
    <mergeCell ref="M154:M155"/>
    <mergeCell ref="J154:J15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2"/>
  <sheetViews>
    <sheetView workbookViewId="0">
      <selection activeCell="Q192" sqref="A1:Q192"/>
    </sheetView>
  </sheetViews>
  <sheetFormatPr defaultRowHeight="12.75" x14ac:dyDescent="0.2"/>
  <cols>
    <col min="1" max="1" width="4.5703125" customWidth="1"/>
  </cols>
  <sheetData>
    <row r="1" spans="2:21" x14ac:dyDescent="0.2">
      <c r="B1" s="3" t="s">
        <v>93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2">
      <c r="B3" s="3" t="s">
        <v>94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x14ac:dyDescent="0.2">
      <c r="B5" s="3" t="s">
        <v>95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">
      <c r="B6" s="237" t="s">
        <v>247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x14ac:dyDescent="0.2">
      <c r="B7" s="100" t="s">
        <v>170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2:21" x14ac:dyDescent="0.2">
      <c r="B8" s="237" t="s">
        <v>248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x14ac:dyDescent="0.2">
      <c r="B9" s="3" t="s">
        <v>96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x14ac:dyDescent="0.2">
      <c r="B10" s="237" t="s">
        <v>249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x14ac:dyDescent="0.2">
      <c r="B11" s="237" t="s">
        <v>250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2">
      <c r="B12" s="3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x14ac:dyDescent="0.2">
      <c r="B14" s="237" t="s">
        <v>251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x14ac:dyDescent="0.2">
      <c r="B15" s="237" t="s">
        <v>252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2">
      <c r="B16" s="237" t="s">
        <v>253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2:21" x14ac:dyDescent="0.2">
      <c r="B17" s="3" t="s">
        <v>98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x14ac:dyDescent="0.2">
      <c r="B18" s="3" t="s">
        <v>99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x14ac:dyDescent="0.2">
      <c r="B19" s="3" t="s">
        <v>100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2">
      <c r="B20" s="3" t="s">
        <v>101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x14ac:dyDescent="0.2">
      <c r="B21" s="3" t="s">
        <v>102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x14ac:dyDescent="0.2">
      <c r="B22" s="100" t="s">
        <v>171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x14ac:dyDescent="0.2">
      <c r="B23" s="237" t="s">
        <v>254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2">
      <c r="B24" s="100" t="s">
        <v>121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x14ac:dyDescent="0.2">
      <c r="B25" s="100" t="s">
        <v>172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x14ac:dyDescent="0.2">
      <c r="B26" s="237" t="s">
        <v>260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2">
      <c r="B27" s="237" t="s">
        <v>256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</row>
    <row r="28" spans="2:21" x14ac:dyDescent="0.2">
      <c r="B28" s="237" t="s">
        <v>257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</row>
    <row r="29" spans="2:21" x14ac:dyDescent="0.2">
      <c r="B29" s="237" t="s">
        <v>258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</row>
    <row r="30" spans="2:21" x14ac:dyDescent="0.2">
      <c r="B30" s="237" t="s">
        <v>259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</row>
    <row r="31" spans="2:21" x14ac:dyDescent="0.2">
      <c r="B31" s="237" t="s">
        <v>255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x14ac:dyDescent="0.2">
      <c r="B32" s="237" t="s">
        <v>261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 x14ac:dyDescent="0.2">
      <c r="B33" s="237" t="s">
        <v>262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 x14ac:dyDescent="0.2">
      <c r="B34" s="237" t="s">
        <v>173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 x14ac:dyDescent="0.2">
      <c r="B35" s="237" t="s">
        <v>263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</row>
    <row r="36" spans="2:21" x14ac:dyDescent="0.2">
      <c r="B36" s="237" t="s">
        <v>264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</row>
    <row r="37" spans="2:21" x14ac:dyDescent="0.2">
      <c r="B37" s="3" t="s">
        <v>103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">
      <c r="B38" s="237" t="s">
        <v>265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">
      <c r="B39" s="237" t="s">
        <v>266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</row>
    <row r="40" spans="2:21" x14ac:dyDescent="0.2">
      <c r="B40" s="237" t="s">
        <v>267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</row>
    <row r="41" spans="2:21" x14ac:dyDescent="0.2">
      <c r="B41" s="237" t="s">
        <v>268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</row>
    <row r="42" spans="2:21" x14ac:dyDescent="0.2">
      <c r="B42" s="237" t="s">
        <v>269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x14ac:dyDescent="0.2">
      <c r="B43" s="237" t="s">
        <v>270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spans="2:21" x14ac:dyDescent="0.2">
      <c r="B44" s="237" t="s">
        <v>271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</row>
    <row r="45" spans="2:21" x14ac:dyDescent="0.2">
      <c r="B45" s="237" t="s">
        <v>272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</row>
    <row r="46" spans="2:21" x14ac:dyDescent="0.2">
      <c r="B46" s="237" t="s">
        <v>273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</row>
    <row r="47" spans="2:21" x14ac:dyDescent="0.2">
      <c r="B47" s="237" t="s">
        <v>274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</row>
    <row r="48" spans="2:21" x14ac:dyDescent="0.2">
      <c r="B48" s="237" t="s">
        <v>275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</row>
    <row r="49" spans="2:21" x14ac:dyDescent="0.2">
      <c r="B49" s="237" t="s">
        <v>276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</row>
    <row r="50" spans="2:21" x14ac:dyDescent="0.2">
      <c r="B50" s="237" t="s">
        <v>277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</row>
    <row r="51" spans="2:21" x14ac:dyDescent="0.2">
      <c r="B51" s="237" t="s">
        <v>278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2:21" x14ac:dyDescent="0.2">
      <c r="B52" s="237" t="s">
        <v>279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</row>
    <row r="53" spans="2:21" x14ac:dyDescent="0.2">
      <c r="B53" s="237" t="s">
        <v>280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</row>
    <row r="54" spans="2:21" x14ac:dyDescent="0.2">
      <c r="B54" s="237" t="s">
        <v>281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</row>
    <row r="55" spans="2:21" x14ac:dyDescent="0.2">
      <c r="B55" s="237" t="s">
        <v>282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</row>
    <row r="56" spans="2:21" x14ac:dyDescent="0.2">
      <c r="B56" s="237" t="s">
        <v>283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</row>
    <row r="57" spans="2:21" x14ac:dyDescent="0.2">
      <c r="B57" s="237" t="s">
        <v>284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x14ac:dyDescent="0.2">
      <c r="B58" s="3" t="s">
        <v>104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x14ac:dyDescent="0.2">
      <c r="B59" s="237" t="s">
        <v>285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x14ac:dyDescent="0.2">
      <c r="B60" s="237" t="s">
        <v>286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</row>
    <row r="61" spans="2:21" x14ac:dyDescent="0.2">
      <c r="B61" s="237" t="s">
        <v>287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x14ac:dyDescent="0.2">
      <c r="B62" s="3" t="s">
        <v>122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x14ac:dyDescent="0.2">
      <c r="B65" s="3" t="s">
        <v>105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x14ac:dyDescent="0.2">
      <c r="B68" s="3" t="s">
        <v>106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x14ac:dyDescent="0.2">
      <c r="B69" s="3" t="s">
        <v>107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x14ac:dyDescent="0.2">
      <c r="B70" s="95" t="s">
        <v>153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2">
      <c r="B71" s="3" t="s">
        <v>123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2">
      <c r="B72" s="3" t="s">
        <v>108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2">
      <c r="B73" s="95" t="s">
        <v>154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2">
      <c r="B74" s="3" t="s">
        <v>124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x14ac:dyDescent="0.2">
      <c r="B75" s="100" t="s">
        <v>174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x14ac:dyDescent="0.2">
      <c r="B76" s="101" t="s">
        <v>177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x14ac:dyDescent="0.2">
      <c r="B77" s="237" t="s">
        <v>288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x14ac:dyDescent="0.2">
      <c r="B78" s="237" t="s">
        <v>289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x14ac:dyDescent="0.2">
      <c r="B79" s="237" t="s">
        <v>290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</row>
    <row r="80" spans="2:21" x14ac:dyDescent="0.2">
      <c r="B80" s="237" t="s">
        <v>291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</row>
    <row r="81" spans="2:21" x14ac:dyDescent="0.2">
      <c r="B81" s="237" t="s">
        <v>292</v>
      </c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</row>
    <row r="82" spans="2:21" x14ac:dyDescent="0.2">
      <c r="B82" s="242" t="s">
        <v>330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x14ac:dyDescent="0.2">
      <c r="B83" s="95" t="s">
        <v>109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2:21" x14ac:dyDescent="0.2">
      <c r="B84" s="95" t="s">
        <v>110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2:21" x14ac:dyDescent="0.2">
      <c r="B85" s="242" t="s">
        <v>331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</row>
    <row r="86" spans="2:21" x14ac:dyDescent="0.2">
      <c r="B86" s="237" t="s">
        <v>293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ht="12" customHeight="1" x14ac:dyDescent="0.2">
      <c r="B87" s="237" t="s">
        <v>294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2" customHeight="1" x14ac:dyDescent="0.2">
      <c r="B88" s="237" t="s">
        <v>295</v>
      </c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</row>
    <row r="89" spans="2:21" ht="12" customHeight="1" x14ac:dyDescent="0.2">
      <c r="B89" s="237" t="s">
        <v>296</v>
      </c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</row>
    <row r="90" spans="2:21" x14ac:dyDescent="0.2">
      <c r="B90" s="237" t="s">
        <v>298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x14ac:dyDescent="0.2">
      <c r="B91" s="237" t="s">
        <v>299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x14ac:dyDescent="0.2">
      <c r="B92" s="237" t="s">
        <v>301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x14ac:dyDescent="0.2">
      <c r="B93" s="237" t="s">
        <v>302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2:21" x14ac:dyDescent="0.2">
      <c r="B94" s="237" t="s">
        <v>303</v>
      </c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</row>
    <row r="95" spans="2:21" x14ac:dyDescent="0.2">
      <c r="B95" s="3" t="s">
        <v>111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x14ac:dyDescent="0.2">
      <c r="B96" s="237" t="s">
        <v>304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x14ac:dyDescent="0.2">
      <c r="B97" s="237" t="s">
        <v>305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2">
      <c r="B98" s="3" t="s">
        <v>112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x14ac:dyDescent="0.2">
      <c r="B99" s="3" t="s">
        <v>113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x14ac:dyDescent="0.2">
      <c r="B100" s="237" t="s">
        <v>306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x14ac:dyDescent="0.2">
      <c r="B101" s="237" t="s">
        <v>307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2">
      <c r="B102" s="237" t="s">
        <v>308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x14ac:dyDescent="0.2">
      <c r="B103" s="3" t="s">
        <v>114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x14ac:dyDescent="0.2">
      <c r="B104" s="3" t="s">
        <v>115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x14ac:dyDescent="0.2">
      <c r="B105" s="237" t="s">
        <v>309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2">
      <c r="B106" s="237" t="s">
        <v>310</v>
      </c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</row>
    <row r="107" spans="2:21" x14ac:dyDescent="0.2">
      <c r="B107" s="237" t="s">
        <v>311</v>
      </c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</row>
    <row r="108" spans="2:21" x14ac:dyDescent="0.2">
      <c r="B108" s="237" t="s">
        <v>312</v>
      </c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</row>
    <row r="109" spans="2:21" x14ac:dyDescent="0.2">
      <c r="B109" s="237" t="s">
        <v>313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</row>
    <row r="110" spans="2:21" x14ac:dyDescent="0.2">
      <c r="B110" s="237" t="s">
        <v>314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</row>
    <row r="111" spans="2:21" x14ac:dyDescent="0.2">
      <c r="B111" s="237" t="s">
        <v>315</v>
      </c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</row>
    <row r="112" spans="2:21" x14ac:dyDescent="0.2">
      <c r="B112" s="237" t="s">
        <v>316</v>
      </c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</row>
    <row r="113" spans="2:21" x14ac:dyDescent="0.2">
      <c r="B113" s="237" t="s">
        <v>317</v>
      </c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</row>
    <row r="114" spans="2:21" x14ac:dyDescent="0.2">
      <c r="B114" s="237" t="s">
        <v>318</v>
      </c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</row>
    <row r="115" spans="2:21" x14ac:dyDescent="0.2">
      <c r="B115" s="237" t="s">
        <v>319</v>
      </c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</row>
    <row r="116" spans="2:21" x14ac:dyDescent="0.2">
      <c r="B116" s="237" t="s">
        <v>320</v>
      </c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</row>
    <row r="117" spans="2:21" x14ac:dyDescent="0.2">
      <c r="B117" s="237" t="s">
        <v>321</v>
      </c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</row>
    <row r="118" spans="2:21" x14ac:dyDescent="0.2">
      <c r="B118" s="237" t="s">
        <v>322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</row>
    <row r="119" spans="2:21" x14ac:dyDescent="0.2">
      <c r="B119" s="237" t="s">
        <v>323</v>
      </c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</row>
    <row r="120" spans="2:21" x14ac:dyDescent="0.2">
      <c r="B120" s="237" t="s">
        <v>324</v>
      </c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</row>
    <row r="121" spans="2:21" x14ac:dyDescent="0.2">
      <c r="B121" s="237" t="s">
        <v>325</v>
      </c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</row>
    <row r="122" spans="2:21" x14ac:dyDescent="0.2">
      <c r="B122" s="237" t="s">
        <v>326</v>
      </c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</row>
    <row r="123" spans="2:21" x14ac:dyDescent="0.2">
      <c r="B123" s="3" t="s">
        <v>116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x14ac:dyDescent="0.2">
      <c r="B124" s="237" t="s">
        <v>327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x14ac:dyDescent="0.2">
      <c r="B125" s="3" t="s">
        <v>125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 x14ac:dyDescent="0.2">
      <c r="B126" s="237" t="s">
        <v>328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x14ac:dyDescent="0.2">
      <c r="B127" s="3" t="s">
        <v>117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 x14ac:dyDescent="0.2">
      <c r="B128" s="95" t="s">
        <v>155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x14ac:dyDescent="0.2">
      <c r="B129" s="237" t="s">
        <v>329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 x14ac:dyDescent="0.2">
      <c r="B130" s="100" t="s">
        <v>175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</row>
    <row r="131" spans="2:21" x14ac:dyDescent="0.2">
      <c r="B131" s="10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x14ac:dyDescent="0.2">
      <c r="B132" s="10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x14ac:dyDescent="0.2">
      <c r="B133" s="10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x14ac:dyDescent="0.2">
      <c r="B134" s="100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</row>
    <row r="135" spans="2:21" x14ac:dyDescent="0.2">
      <c r="B135" s="100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</row>
    <row r="136" spans="2:21" x14ac:dyDescent="0.2"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</row>
    <row r="137" spans="2:21" x14ac:dyDescent="0.2">
      <c r="B137" s="100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</row>
    <row r="138" spans="2:21" x14ac:dyDescent="0.2"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</row>
    <row r="139" spans="2:21" x14ac:dyDescent="0.2"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</row>
    <row r="140" spans="2:21" x14ac:dyDescent="0.2"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</row>
    <row r="141" spans="2:21" x14ac:dyDescent="0.2"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</row>
    <row r="142" spans="2:21" x14ac:dyDescent="0.2"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</row>
    <row r="143" spans="2:21" x14ac:dyDescent="0.2"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</row>
    <row r="144" spans="2:21" x14ac:dyDescent="0.2"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</row>
    <row r="145" spans="2:21" x14ac:dyDescent="0.2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</row>
    <row r="146" spans="2:21" x14ac:dyDescent="0.2"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</row>
    <row r="147" spans="2:21" x14ac:dyDescent="0.2"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</row>
    <row r="148" spans="2:21" x14ac:dyDescent="0.2"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</row>
    <row r="149" spans="2:21" x14ac:dyDescent="0.2"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</row>
    <row r="150" spans="2:21" x14ac:dyDescent="0.2"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</row>
    <row r="151" spans="2:21" x14ac:dyDescent="0.2"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</row>
    <row r="152" spans="2:21" x14ac:dyDescent="0.2"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</row>
    <row r="153" spans="2:21" x14ac:dyDescent="0.2"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</row>
    <row r="154" spans="2:21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</row>
    <row r="155" spans="2:21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</row>
    <row r="156" spans="2:21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</row>
    <row r="157" spans="2:21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</row>
    <row r="158" spans="2:21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</row>
    <row r="159" spans="2:21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</row>
    <row r="160" spans="2:21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</row>
    <row r="161" spans="2:2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x14ac:dyDescent="0.2">
      <c r="B162" s="3" t="s">
        <v>135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ht="12.75" customHeight="1" x14ac:dyDescent="0.2">
      <c r="B164" s="297" t="s">
        <v>126</v>
      </c>
      <c r="C164" s="297"/>
      <c r="D164" s="297" t="s">
        <v>127</v>
      </c>
      <c r="E164" s="297"/>
      <c r="F164" s="297" t="s">
        <v>128</v>
      </c>
      <c r="G164" s="297" t="s">
        <v>129</v>
      </c>
      <c r="H164" s="297"/>
      <c r="I164" s="297" t="s">
        <v>130</v>
      </c>
      <c r="J164" s="297"/>
      <c r="K164" s="296" t="s">
        <v>156</v>
      </c>
      <c r="L164" s="296"/>
      <c r="M164" s="296" t="s">
        <v>176</v>
      </c>
      <c r="N164" s="296"/>
      <c r="O164" s="296" t="s">
        <v>244</v>
      </c>
      <c r="P164" s="296"/>
      <c r="Q164" s="3"/>
      <c r="R164" s="3"/>
      <c r="S164" s="3"/>
      <c r="T164" s="3"/>
      <c r="U164" s="3"/>
    </row>
    <row r="165" spans="2:21" ht="22.5" customHeight="1" x14ac:dyDescent="0.2">
      <c r="B165" s="297"/>
      <c r="C165" s="297"/>
      <c r="D165" s="297"/>
      <c r="E165" s="297"/>
      <c r="F165" s="297"/>
      <c r="G165" s="297"/>
      <c r="H165" s="297"/>
      <c r="I165" s="297"/>
      <c r="J165" s="297"/>
      <c r="K165" s="296"/>
      <c r="L165" s="296"/>
      <c r="M165" s="296"/>
      <c r="N165" s="296"/>
      <c r="O165" s="296"/>
      <c r="P165" s="296"/>
      <c r="Q165" s="3"/>
      <c r="R165" s="3"/>
      <c r="S165" s="3"/>
      <c r="T165" s="3"/>
      <c r="U165" s="3"/>
    </row>
    <row r="166" spans="2:21" ht="26.25" customHeight="1" x14ac:dyDescent="0.2">
      <c r="B166" s="296" t="s">
        <v>131</v>
      </c>
      <c r="C166" s="296"/>
      <c r="D166" s="296" t="s">
        <v>132</v>
      </c>
      <c r="E166" s="296"/>
      <c r="F166" s="296" t="s">
        <v>133</v>
      </c>
      <c r="G166" s="296">
        <v>196</v>
      </c>
      <c r="H166" s="296"/>
      <c r="I166" s="296" t="s">
        <v>134</v>
      </c>
      <c r="J166" s="296"/>
      <c r="K166" s="296">
        <v>196</v>
      </c>
      <c r="L166" s="296"/>
      <c r="M166" s="296">
        <v>200</v>
      </c>
      <c r="N166" s="296"/>
      <c r="O166" s="296">
        <v>200</v>
      </c>
      <c r="P166" s="296"/>
      <c r="Q166" s="3"/>
      <c r="R166" s="3"/>
      <c r="S166" s="3"/>
      <c r="T166" s="3"/>
      <c r="U166" s="3"/>
    </row>
    <row r="167" spans="2:21" ht="51.75" customHeight="1" x14ac:dyDescent="0.2"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3"/>
      <c r="R167" s="3"/>
      <c r="S167" s="3"/>
      <c r="T167" s="3"/>
      <c r="U167" s="3"/>
    </row>
    <row r="168" spans="2:2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3"/>
      <c r="R168" s="3"/>
      <c r="S168" s="3"/>
      <c r="T168" s="3"/>
      <c r="U168" s="3"/>
    </row>
    <row r="169" spans="2:2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3"/>
      <c r="R169" s="3"/>
      <c r="S169" s="3"/>
      <c r="T169" s="3"/>
      <c r="U169" s="3"/>
    </row>
    <row r="170" spans="2:21" x14ac:dyDescent="0.2">
      <c r="B170" s="3" t="s">
        <v>136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ht="12.75" customHeight="1" x14ac:dyDescent="0.2">
      <c r="B172" s="297" t="s">
        <v>126</v>
      </c>
      <c r="C172" s="297"/>
      <c r="D172" s="297" t="s">
        <v>127</v>
      </c>
      <c r="E172" s="297"/>
      <c r="F172" s="297" t="s">
        <v>128</v>
      </c>
      <c r="G172" s="297" t="s">
        <v>129</v>
      </c>
      <c r="H172" s="297"/>
      <c r="I172" s="297" t="s">
        <v>130</v>
      </c>
      <c r="J172" s="297"/>
      <c r="K172" s="296" t="s">
        <v>156</v>
      </c>
      <c r="L172" s="296"/>
      <c r="M172" s="296" t="s">
        <v>176</v>
      </c>
      <c r="N172" s="296"/>
      <c r="O172" s="296" t="s">
        <v>244</v>
      </c>
      <c r="P172" s="296"/>
      <c r="Q172" s="3"/>
      <c r="R172" s="3"/>
      <c r="S172" s="3"/>
      <c r="T172" s="3"/>
      <c r="U172" s="3"/>
    </row>
    <row r="173" spans="2:21" ht="22.5" customHeight="1" x14ac:dyDescent="0.2">
      <c r="B173" s="297"/>
      <c r="C173" s="297"/>
      <c r="D173" s="297"/>
      <c r="E173" s="297"/>
      <c r="F173" s="297"/>
      <c r="G173" s="297"/>
      <c r="H173" s="297"/>
      <c r="I173" s="297"/>
      <c r="J173" s="297"/>
      <c r="K173" s="296"/>
      <c r="L173" s="296"/>
      <c r="M173" s="296"/>
      <c r="N173" s="296"/>
      <c r="O173" s="296"/>
      <c r="P173" s="296"/>
      <c r="Q173" s="3"/>
      <c r="R173" s="3"/>
      <c r="S173" s="3"/>
      <c r="T173" s="3"/>
      <c r="U173" s="3"/>
    </row>
    <row r="174" spans="2:21" x14ac:dyDescent="0.2">
      <c r="B174" s="296" t="s">
        <v>137</v>
      </c>
      <c r="C174" s="296"/>
      <c r="D174" s="296" t="s">
        <v>132</v>
      </c>
      <c r="E174" s="296"/>
      <c r="F174" s="296" t="s">
        <v>141</v>
      </c>
      <c r="G174" s="296">
        <v>15</v>
      </c>
      <c r="H174" s="296"/>
      <c r="I174" s="296" t="s">
        <v>134</v>
      </c>
      <c r="J174" s="296"/>
      <c r="K174" s="296">
        <v>15</v>
      </c>
      <c r="L174" s="296"/>
      <c r="M174" s="296">
        <v>15</v>
      </c>
      <c r="N174" s="296"/>
      <c r="O174" s="296">
        <v>15</v>
      </c>
      <c r="P174" s="296"/>
      <c r="Q174" s="3"/>
      <c r="R174" s="3"/>
      <c r="S174" s="3"/>
      <c r="T174" s="3"/>
      <c r="U174" s="3"/>
    </row>
    <row r="175" spans="2:21" ht="80.25" customHeight="1" x14ac:dyDescent="0.2">
      <c r="B175" s="296"/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3"/>
      <c r="R175" s="3"/>
      <c r="S175" s="3"/>
      <c r="T175" s="3"/>
      <c r="U175" s="3"/>
    </row>
    <row r="176" spans="2:21" ht="80.25" customHeight="1" x14ac:dyDescent="0.2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237"/>
      <c r="R176" s="237"/>
      <c r="S176" s="237"/>
      <c r="T176" s="237"/>
      <c r="U176" s="237"/>
    </row>
    <row r="177" spans="2:21" ht="80.25" customHeight="1" x14ac:dyDescent="0.2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237"/>
      <c r="R177" s="237"/>
      <c r="S177" s="237"/>
      <c r="T177" s="237"/>
      <c r="U177" s="237"/>
    </row>
    <row r="178" spans="2:21" ht="33" customHeight="1" x14ac:dyDescent="0.2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100"/>
      <c r="R178" s="100"/>
      <c r="S178" s="100"/>
      <c r="T178" s="100"/>
      <c r="U178" s="100"/>
    </row>
    <row r="179" spans="2:21" x14ac:dyDescent="0.2">
      <c r="B179" s="96" t="s">
        <v>138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ht="12.75" customHeight="1" x14ac:dyDescent="0.2">
      <c r="B181" s="297" t="s">
        <v>126</v>
      </c>
      <c r="C181" s="297"/>
      <c r="D181" s="297" t="s">
        <v>127</v>
      </c>
      <c r="E181" s="297"/>
      <c r="F181" s="297" t="s">
        <v>128</v>
      </c>
      <c r="G181" s="297" t="s">
        <v>129</v>
      </c>
      <c r="H181" s="297"/>
      <c r="I181" s="297" t="s">
        <v>130</v>
      </c>
      <c r="J181" s="297"/>
      <c r="K181" s="296" t="s">
        <v>156</v>
      </c>
      <c r="L181" s="296"/>
      <c r="M181" s="296" t="s">
        <v>176</v>
      </c>
      <c r="N181" s="296"/>
      <c r="O181" s="296" t="s">
        <v>244</v>
      </c>
      <c r="P181" s="296"/>
      <c r="Q181" s="3"/>
      <c r="R181" s="3"/>
      <c r="S181" s="3"/>
      <c r="T181" s="3"/>
      <c r="U181" s="3"/>
    </row>
    <row r="182" spans="2:21" x14ac:dyDescent="0.2">
      <c r="B182" s="297"/>
      <c r="C182" s="297"/>
      <c r="D182" s="297"/>
      <c r="E182" s="297"/>
      <c r="F182" s="297"/>
      <c r="G182" s="297"/>
      <c r="H182" s="297"/>
      <c r="I182" s="297"/>
      <c r="J182" s="297"/>
      <c r="K182" s="296"/>
      <c r="L182" s="296"/>
      <c r="M182" s="296"/>
      <c r="N182" s="296"/>
      <c r="O182" s="296"/>
      <c r="P182" s="296"/>
      <c r="Q182" s="3"/>
      <c r="R182" s="3"/>
      <c r="S182" s="3"/>
      <c r="T182" s="3"/>
      <c r="U182" s="3"/>
    </row>
    <row r="183" spans="2:21" ht="12.75" customHeight="1" x14ac:dyDescent="0.2">
      <c r="B183" s="296" t="s">
        <v>139</v>
      </c>
      <c r="C183" s="296"/>
      <c r="D183" s="296" t="s">
        <v>140</v>
      </c>
      <c r="E183" s="296"/>
      <c r="F183" s="296" t="s">
        <v>133</v>
      </c>
      <c r="G183" s="296" t="s">
        <v>242</v>
      </c>
      <c r="H183" s="296"/>
      <c r="I183" s="296" t="s">
        <v>134</v>
      </c>
      <c r="J183" s="296"/>
      <c r="K183" s="296" t="s">
        <v>243</v>
      </c>
      <c r="L183" s="296"/>
      <c r="M183" s="296" t="s">
        <v>245</v>
      </c>
      <c r="N183" s="296"/>
      <c r="O183" s="296" t="s">
        <v>246</v>
      </c>
      <c r="P183" s="296"/>
      <c r="Q183" s="3"/>
      <c r="R183" s="3"/>
      <c r="S183" s="3"/>
      <c r="T183" s="3"/>
      <c r="U183" s="3"/>
    </row>
    <row r="184" spans="2:21" ht="115.5" customHeight="1" x14ac:dyDescent="0.2">
      <c r="B184" s="296"/>
      <c r="C184" s="296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3"/>
      <c r="R184" s="3"/>
      <c r="S184" s="3"/>
      <c r="T184" s="3"/>
      <c r="U184" s="3"/>
    </row>
    <row r="185" spans="2:21" ht="115.5" customHeight="1" x14ac:dyDescent="0.2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100"/>
      <c r="R185" s="100"/>
      <c r="S185" s="100"/>
      <c r="T185" s="100"/>
      <c r="U185" s="100"/>
    </row>
    <row r="186" spans="2:21" ht="115.5" customHeight="1" x14ac:dyDescent="0.2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3"/>
      <c r="R186" s="3"/>
      <c r="S186" s="3"/>
      <c r="T186" s="3"/>
      <c r="U186" s="3"/>
    </row>
    <row r="187" spans="2:2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 x14ac:dyDescent="0.2">
      <c r="B188" s="102" t="s">
        <v>180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 t="s">
        <v>118</v>
      </c>
      <c r="N188" s="3"/>
      <c r="O188" s="3"/>
      <c r="P188" s="3"/>
      <c r="Q188" s="3"/>
      <c r="R188" s="3"/>
      <c r="S188" s="3"/>
      <c r="T188" s="3"/>
      <c r="U188" s="3"/>
    </row>
    <row r="189" spans="2:2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 x14ac:dyDescent="0.2">
      <c r="B190" s="3" t="s">
        <v>119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 t="s">
        <v>120</v>
      </c>
      <c r="N190" s="3"/>
      <c r="O190" s="3"/>
      <c r="P190" s="3"/>
      <c r="Q190" s="3"/>
      <c r="R190" s="3"/>
      <c r="S190" s="3"/>
      <c r="T190" s="3"/>
      <c r="U190" s="3"/>
    </row>
    <row r="191" spans="2:21" x14ac:dyDescent="0.2">
      <c r="B191" s="3" t="s">
        <v>88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2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2:2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2:2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2:2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2:2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2:2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2:2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2:2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2:2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2:2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2:2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2:2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2:2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2:2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2:2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2:2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2:2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2:2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2:2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2:2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2:2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2:2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2:2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2:2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2:2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2:2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2:2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2:2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2:2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2:2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2:2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2:2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2:2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2:2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2:2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2:2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2:2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2:2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2:2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2:2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2:2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2:2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2:2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2:2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2:2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2:2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2:2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2:2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2:2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2:2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2:2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2:2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2:2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2:2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2:2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2:2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2:2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2:2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2:2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2:2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2:2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2:2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2:2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2:2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2:2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2:2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2:2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2:2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2:2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2:2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2:2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2:2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</sheetData>
  <mergeCells count="48">
    <mergeCell ref="B183:C184"/>
    <mergeCell ref="D183:E184"/>
    <mergeCell ref="F183:F184"/>
    <mergeCell ref="G183:H184"/>
    <mergeCell ref="I183:J184"/>
    <mergeCell ref="K181:L182"/>
    <mergeCell ref="M181:N182"/>
    <mergeCell ref="O181:P182"/>
    <mergeCell ref="M183:N184"/>
    <mergeCell ref="O183:P184"/>
    <mergeCell ref="K183:L184"/>
    <mergeCell ref="B181:C182"/>
    <mergeCell ref="D181:E182"/>
    <mergeCell ref="F181:F182"/>
    <mergeCell ref="G181:H182"/>
    <mergeCell ref="I181:J182"/>
    <mergeCell ref="K174:L175"/>
    <mergeCell ref="M174:N175"/>
    <mergeCell ref="O174:P175"/>
    <mergeCell ref="B174:C175"/>
    <mergeCell ref="D174:E175"/>
    <mergeCell ref="F174:F175"/>
    <mergeCell ref="G174:H175"/>
    <mergeCell ref="I174:J175"/>
    <mergeCell ref="K166:L167"/>
    <mergeCell ref="M166:N167"/>
    <mergeCell ref="O166:P167"/>
    <mergeCell ref="B172:C173"/>
    <mergeCell ref="D172:E173"/>
    <mergeCell ref="F172:F173"/>
    <mergeCell ref="G172:H173"/>
    <mergeCell ref="I172:J173"/>
    <mergeCell ref="K172:L173"/>
    <mergeCell ref="M172:N173"/>
    <mergeCell ref="O172:P173"/>
    <mergeCell ref="B166:C167"/>
    <mergeCell ref="D166:E167"/>
    <mergeCell ref="F166:F167"/>
    <mergeCell ref="G166:H167"/>
    <mergeCell ref="I166:J167"/>
    <mergeCell ref="O164:P165"/>
    <mergeCell ref="B164:C165"/>
    <mergeCell ref="G164:H165"/>
    <mergeCell ref="I164:J165"/>
    <mergeCell ref="K164:L165"/>
    <mergeCell ref="M164:N165"/>
    <mergeCell ref="D164:E165"/>
    <mergeCell ref="F164:F16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NASLOVNA STRANA</vt:lpstr>
      <vt:lpstr>OPĆI DIO</vt:lpstr>
      <vt:lpstr>PLAN PRIHODA</vt:lpstr>
      <vt:lpstr>PLAN RASHODA I IZDATAKA</vt:lpstr>
      <vt:lpstr>OBRAZLOŽENJE</vt:lpstr>
      <vt:lpstr>'PLAN PRIHODA'!Ispis_naslova</vt:lpstr>
      <vt:lpstr>OBRAZLOŽENJE!Podrucje_ispisa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Tajnica</cp:lastModifiedBy>
  <cp:lastPrinted>2019-11-07T11:33:03Z</cp:lastPrinted>
  <dcterms:created xsi:type="dcterms:W3CDTF">2013-09-11T11:00:21Z</dcterms:created>
  <dcterms:modified xsi:type="dcterms:W3CDTF">2019-12-10T12:45:22Z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