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Tajnica\Desktop\"/>
    </mc:Choice>
  </mc:AlternateContent>
  <xr:revisionPtr revIDLastSave="0" documentId="8_{CA670F9A-F2CA-4D0E-A29E-9A1D1A3089C4}"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E307" i="9" s="1"/>
  <c r="B307" i="9" s="1"/>
  <c r="G307" i="9"/>
  <c r="F307" i="9"/>
  <c r="H306" i="9"/>
  <c r="G306" i="9"/>
  <c r="F306" i="9"/>
  <c r="E306" i="9"/>
  <c r="B306" i="9" s="1"/>
  <c r="H305" i="9"/>
  <c r="E305" i="9" s="1"/>
  <c r="B305" i="9" s="1"/>
  <c r="G305" i="9"/>
  <c r="F305" i="9"/>
  <c r="H304" i="9"/>
  <c r="G304" i="9"/>
  <c r="F304" i="9"/>
  <c r="E304" i="9"/>
  <c r="B304" i="9" s="1"/>
  <c r="H303" i="9"/>
  <c r="E303" i="9" s="1"/>
  <c r="B303" i="9" s="1"/>
  <c r="G303" i="9"/>
  <c r="F303" i="9"/>
  <c r="H302" i="9"/>
  <c r="G302" i="9"/>
  <c r="F302" i="9"/>
  <c r="E302" i="9"/>
  <c r="B302" i="9" s="1"/>
  <c r="H301" i="9"/>
  <c r="G301" i="9"/>
  <c r="F301" i="9"/>
  <c r="H300" i="9"/>
  <c r="E300" i="9" s="1"/>
  <c r="B300" i="9" s="1"/>
  <c r="G300" i="9"/>
  <c r="F300" i="9"/>
  <c r="H299" i="9"/>
  <c r="E299" i="9" s="1"/>
  <c r="B299" i="9" s="1"/>
  <c r="G299" i="9"/>
  <c r="F299" i="9"/>
  <c r="H298" i="9"/>
  <c r="E298" i="9" s="1"/>
  <c r="B298" i="9" s="1"/>
  <c r="G298" i="9"/>
  <c r="F298" i="9"/>
  <c r="H297" i="9"/>
  <c r="E297" i="9" s="1"/>
  <c r="B297" i="9" s="1"/>
  <c r="G297" i="9"/>
  <c r="F297" i="9"/>
  <c r="H296" i="9"/>
  <c r="G296" i="9"/>
  <c r="F296" i="9"/>
  <c r="H295" i="9"/>
  <c r="E295" i="9" s="1"/>
  <c r="B295" i="9" s="1"/>
  <c r="G295" i="9"/>
  <c r="F295" i="9"/>
  <c r="H294" i="9"/>
  <c r="G294" i="9"/>
  <c r="F294" i="9"/>
  <c r="E294" i="9"/>
  <c r="B294" i="9" s="1"/>
  <c r="H293" i="9"/>
  <c r="G293" i="9"/>
  <c r="F293" i="9"/>
  <c r="H292" i="9"/>
  <c r="E292" i="9" s="1"/>
  <c r="B292" i="9" s="1"/>
  <c r="G292" i="9"/>
  <c r="F292" i="9"/>
  <c r="F291" i="9"/>
  <c r="F290" i="9"/>
  <c r="H289" i="9"/>
  <c r="E289" i="9" s="1"/>
  <c r="B289" i="9" s="1"/>
  <c r="G289" i="9"/>
  <c r="F289" i="9"/>
  <c r="H288" i="9"/>
  <c r="E288" i="9" s="1"/>
  <c r="B288" i="9" s="1"/>
  <c r="G288" i="9"/>
  <c r="F288" i="9"/>
  <c r="H287" i="9"/>
  <c r="G287" i="9"/>
  <c r="F287" i="9"/>
  <c r="H286" i="9"/>
  <c r="E286" i="9" s="1"/>
  <c r="B286" i="9" s="1"/>
  <c r="G286" i="9"/>
  <c r="F286" i="9"/>
  <c r="F285" i="9"/>
  <c r="H284" i="9"/>
  <c r="E284" i="9" s="1"/>
  <c r="B284" i="9" s="1"/>
  <c r="G284" i="9"/>
  <c r="F284" i="9"/>
  <c r="H283" i="9"/>
  <c r="E283" i="9" s="1"/>
  <c r="B283" i="9" s="1"/>
  <c r="G283" i="9"/>
  <c r="F283" i="9"/>
  <c r="H282" i="9"/>
  <c r="G282" i="9"/>
  <c r="F282" i="9"/>
  <c r="F281" i="9"/>
  <c r="F280" i="9"/>
  <c r="F279" i="9"/>
  <c r="F278" i="9"/>
  <c r="F277" i="9"/>
  <c r="F276" i="9"/>
  <c r="L275" i="9"/>
  <c r="H275" i="9"/>
  <c r="F275" i="9"/>
  <c r="F274" i="9"/>
  <c r="I273" i="9"/>
  <c r="E273" i="9" s="1"/>
  <c r="B273" i="9" s="1"/>
  <c r="H273" i="9"/>
  <c r="F273" i="9"/>
  <c r="E272" i="9"/>
  <c r="M271" i="9"/>
  <c r="L271" i="9"/>
  <c r="F271" i="9"/>
  <c r="E271" i="9"/>
  <c r="B271" i="9"/>
  <c r="M270" i="9"/>
  <c r="L270" i="9"/>
  <c r="F270" i="9" s="1"/>
  <c r="E270" i="9"/>
  <c r="B270" i="9" s="1"/>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F220" i="9" s="1"/>
  <c r="E220" i="9"/>
  <c r="M219" i="9"/>
  <c r="L219" i="9"/>
  <c r="F219" i="9"/>
  <c r="E219" i="9"/>
  <c r="B219" i="9"/>
  <c r="M218" i="9"/>
  <c r="L218" i="9"/>
  <c r="F218" i="9" s="1"/>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B141" i="9" s="1"/>
  <c r="G141" i="9"/>
  <c r="F141" i="9"/>
  <c r="H140" i="9"/>
  <c r="G140" i="9"/>
  <c r="F140" i="9"/>
  <c r="E140" i="9"/>
  <c r="B140" i="9" s="1"/>
  <c r="H139" i="9"/>
  <c r="E139" i="9" s="1"/>
  <c r="B139" i="9" s="1"/>
  <c r="G139" i="9"/>
  <c r="F139" i="9"/>
  <c r="H138" i="9"/>
  <c r="G138" i="9"/>
  <c r="F138" i="9"/>
  <c r="E138" i="9"/>
  <c r="B138" i="9" s="1"/>
  <c r="H137" i="9"/>
  <c r="E137" i="9" s="1"/>
  <c r="B137" i="9" s="1"/>
  <c r="G137" i="9"/>
  <c r="F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E71" i="9" s="1"/>
  <c r="B71" i="9" s="1"/>
  <c r="G71" i="9"/>
  <c r="F71" i="9"/>
  <c r="H70" i="9"/>
  <c r="G70" i="9"/>
  <c r="F70" i="9"/>
  <c r="E70" i="9"/>
  <c r="B70" i="9" s="1"/>
  <c r="H69" i="9"/>
  <c r="E69" i="9" s="1"/>
  <c r="G69" i="9"/>
  <c r="F69" i="9"/>
  <c r="B69" i="9"/>
  <c r="H68" i="9"/>
  <c r="G68" i="9"/>
  <c r="F68" i="9"/>
  <c r="E68" i="9"/>
  <c r="B68" i="9" s="1"/>
  <c r="H67" i="9"/>
  <c r="E67" i="9" s="1"/>
  <c r="G67" i="9"/>
  <c r="F67" i="9"/>
  <c r="B67" i="9"/>
  <c r="H66" i="9"/>
  <c r="G66" i="9"/>
  <c r="F66" i="9"/>
  <c r="E66" i="9"/>
  <c r="B66" i="9" s="1"/>
  <c r="H65" i="9"/>
  <c r="E65" i="9" s="1"/>
  <c r="G65" i="9"/>
  <c r="F65" i="9"/>
  <c r="B65" i="9"/>
  <c r="H64" i="9"/>
  <c r="G64" i="9"/>
  <c r="F64" i="9"/>
  <c r="E64" i="9"/>
  <c r="B64" i="9" s="1"/>
  <c r="H63" i="9"/>
  <c r="E63" i="9" s="1"/>
  <c r="G63" i="9"/>
  <c r="F63" i="9"/>
  <c r="B63" i="9"/>
  <c r="H62" i="9"/>
  <c r="G62" i="9"/>
  <c r="F62" i="9"/>
  <c r="E62" i="9"/>
  <c r="B62" i="9" s="1"/>
  <c r="H61" i="9"/>
  <c r="E61" i="9" s="1"/>
  <c r="G61" i="9"/>
  <c r="F61" i="9"/>
  <c r="B61" i="9"/>
  <c r="H60" i="9"/>
  <c r="G60" i="9"/>
  <c r="F60" i="9"/>
  <c r="E60" i="9"/>
  <c r="B60" i="9" s="1"/>
  <c r="H59" i="9"/>
  <c r="E59" i="9" s="1"/>
  <c r="G59" i="9"/>
  <c r="F59" i="9"/>
  <c r="B59" i="9"/>
  <c r="H58" i="9"/>
  <c r="G58" i="9"/>
  <c r="F58" i="9"/>
  <c r="E58" i="9"/>
  <c r="B58" i="9" s="1"/>
  <c r="H57" i="9"/>
  <c r="E57" i="9" s="1"/>
  <c r="G57" i="9"/>
  <c r="F57" i="9"/>
  <c r="B57" i="9"/>
  <c r="H56" i="9"/>
  <c r="G56" i="9"/>
  <c r="F56" i="9"/>
  <c r="E56" i="9"/>
  <c r="B56" i="9" s="1"/>
  <c r="H55" i="9"/>
  <c r="E55" i="9" s="1"/>
  <c r="G55" i="9"/>
  <c r="F55" i="9"/>
  <c r="B55" i="9"/>
  <c r="H54" i="9"/>
  <c r="G54" i="9"/>
  <c r="F54" i="9"/>
  <c r="E54" i="9"/>
  <c r="B54" i="9" s="1"/>
  <c r="H53" i="9"/>
  <c r="E53" i="9" s="1"/>
  <c r="G53" i="9"/>
  <c r="F53" i="9"/>
  <c r="B53" i="9"/>
  <c r="H52" i="9"/>
  <c r="G52" i="9"/>
  <c r="F52" i="9"/>
  <c r="E52" i="9"/>
  <c r="B52" i="9" s="1"/>
  <c r="H51" i="9"/>
  <c r="E51" i="9" s="1"/>
  <c r="G51" i="9"/>
  <c r="F51" i="9"/>
  <c r="B51" i="9"/>
  <c r="H50" i="9"/>
  <c r="G50" i="9"/>
  <c r="F50" i="9"/>
  <c r="E50" i="9"/>
  <c r="B50" i="9" s="1"/>
  <c r="H49" i="9"/>
  <c r="E49" i="9" s="1"/>
  <c r="G49" i="9"/>
  <c r="F49" i="9"/>
  <c r="B49" i="9"/>
  <c r="H48" i="9"/>
  <c r="G48" i="9"/>
  <c r="F48" i="9"/>
  <c r="E48" i="9"/>
  <c r="B48" i="9" s="1"/>
  <c r="H47" i="9"/>
  <c r="E47" i="9" s="1"/>
  <c r="G47" i="9"/>
  <c r="F47" i="9"/>
  <c r="B47" i="9"/>
  <c r="H46" i="9"/>
  <c r="G46" i="9"/>
  <c r="F46" i="9"/>
  <c r="E46" i="9"/>
  <c r="B46" i="9" s="1"/>
  <c r="H45" i="9"/>
  <c r="E45" i="9" s="1"/>
  <c r="G45" i="9"/>
  <c r="F45" i="9"/>
  <c r="B45" i="9"/>
  <c r="H44" i="9"/>
  <c r="G44" i="9"/>
  <c r="F44" i="9"/>
  <c r="E44" i="9"/>
  <c r="B44" i="9" s="1"/>
  <c r="H43" i="9"/>
  <c r="E43" i="9" s="1"/>
  <c r="G43" i="9"/>
  <c r="F43" i="9"/>
  <c r="B43" i="9"/>
  <c r="H42" i="9"/>
  <c r="G42" i="9"/>
  <c r="F42" i="9"/>
  <c r="E42" i="9"/>
  <c r="B42" i="9" s="1"/>
  <c r="H41" i="9"/>
  <c r="E41" i="9" s="1"/>
  <c r="G41" i="9"/>
  <c r="F41" i="9"/>
  <c r="B41" i="9"/>
  <c r="H40" i="9"/>
  <c r="G40" i="9"/>
  <c r="F40" i="9"/>
  <c r="E40" i="9"/>
  <c r="B40" i="9" s="1"/>
  <c r="H39" i="9"/>
  <c r="E39" i="9" s="1"/>
  <c r="G39" i="9"/>
  <c r="F39" i="9"/>
  <c r="B39" i="9"/>
  <c r="H38" i="9"/>
  <c r="G38" i="9"/>
  <c r="F38" i="9"/>
  <c r="E38" i="9"/>
  <c r="B38" i="9" s="1"/>
  <c r="H37" i="9"/>
  <c r="E37" i="9" s="1"/>
  <c r="G37" i="9"/>
  <c r="F37" i="9"/>
  <c r="B37" i="9"/>
  <c r="H36" i="9"/>
  <c r="G36" i="9"/>
  <c r="F36" i="9"/>
  <c r="E36" i="9"/>
  <c r="B36" i="9" s="1"/>
  <c r="H35" i="9"/>
  <c r="E35" i="9" s="1"/>
  <c r="G35" i="9"/>
  <c r="F35" i="9"/>
  <c r="B35" i="9"/>
  <c r="H34" i="9"/>
  <c r="G34" i="9"/>
  <c r="F34" i="9"/>
  <c r="E34" i="9"/>
  <c r="B34" i="9" s="1"/>
  <c r="H33" i="9"/>
  <c r="G33" i="9"/>
  <c r="F33" i="9"/>
  <c r="H32" i="9"/>
  <c r="G32" i="9"/>
  <c r="F32" i="9"/>
  <c r="E32" i="9"/>
  <c r="B32" i="9" s="1"/>
  <c r="H31" i="9"/>
  <c r="E31" i="9" s="1"/>
  <c r="G31" i="9"/>
  <c r="F31" i="9"/>
  <c r="B31" i="9"/>
  <c r="H30" i="9"/>
  <c r="G30" i="9"/>
  <c r="F30" i="9"/>
  <c r="E30" i="9"/>
  <c r="B30" i="9" s="1"/>
  <c r="H29" i="9"/>
  <c r="E29" i="9" s="1"/>
  <c r="G29" i="9"/>
  <c r="F29" i="9"/>
  <c r="B29" i="9"/>
  <c r="H28" i="9"/>
  <c r="G28" i="9"/>
  <c r="F28" i="9"/>
  <c r="E28" i="9"/>
  <c r="B28" i="9" s="1"/>
  <c r="H27" i="9"/>
  <c r="G27" i="9"/>
  <c r="F27" i="9"/>
  <c r="E27" i="9"/>
  <c r="B27" i="9" s="1"/>
  <c r="H26" i="9"/>
  <c r="E26" i="9" s="1"/>
  <c r="B26" i="9" s="1"/>
  <c r="G26" i="9"/>
  <c r="F26" i="9"/>
  <c r="H25" i="9"/>
  <c r="G25" i="9"/>
  <c r="F25" i="9"/>
  <c r="E25" i="9"/>
  <c r="B25" i="9" s="1"/>
  <c r="H24" i="9"/>
  <c r="E24" i="9" s="1"/>
  <c r="B24" i="9" s="1"/>
  <c r="G24" i="9"/>
  <c r="F24" i="9"/>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D50" i="8"/>
  <c r="D49" i="8"/>
  <c r="D44" i="8"/>
  <c r="D43" i="8"/>
  <c r="I35" i="3" s="1"/>
  <c r="D36" i="8"/>
  <c r="D26" i="8"/>
  <c r="D24" i="8" s="1"/>
  <c r="C1499" i="1" s="1"/>
  <c r="H1499" i="1" s="1"/>
  <c r="D18" i="8"/>
  <c r="D8" i="8"/>
  <c r="D6" i="8" s="1"/>
  <c r="C1481" i="1" s="1"/>
  <c r="H1481" i="1" s="1"/>
  <c r="E44" i="7"/>
  <c r="D44" i="7"/>
  <c r="E39" i="7"/>
  <c r="D39" i="7"/>
  <c r="E38" i="7"/>
  <c r="D38" i="7"/>
  <c r="E30" i="7"/>
  <c r="D30" i="7"/>
  <c r="E23" i="7"/>
  <c r="D23" i="7"/>
  <c r="E22" i="7"/>
  <c r="D22" i="7"/>
  <c r="E14" i="7"/>
  <c r="D14" i="7"/>
  <c r="E7" i="7"/>
  <c r="D7" i="7"/>
  <c r="E6" i="7"/>
  <c r="D6" i="7"/>
  <c r="E5" i="7"/>
  <c r="D5" i="7"/>
  <c r="G316" i="9" s="1"/>
  <c r="E316"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28" i="3"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E245" i="5" s="1"/>
  <c r="D250" i="5"/>
  <c r="F249" i="5"/>
  <c r="F248" i="5"/>
  <c r="F247" i="5"/>
  <c r="E246" i="5"/>
  <c r="D246" i="5"/>
  <c r="F244" i="5"/>
  <c r="F243" i="5"/>
  <c r="E242" i="5"/>
  <c r="D242" i="5"/>
  <c r="F242" i="5" s="1"/>
  <c r="F241" i="5"/>
  <c r="F240" i="5"/>
  <c r="E239" i="5"/>
  <c r="D239" i="5"/>
  <c r="F239" i="5" s="1"/>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G310" i="9" s="1"/>
  <c r="E310" i="9" s="1"/>
  <c r="B310" i="9" s="1"/>
  <c r="F189" i="5"/>
  <c r="F188" i="5"/>
  <c r="F187" i="5"/>
  <c r="F186" i="5"/>
  <c r="F185" i="5"/>
  <c r="F184" i="5"/>
  <c r="F183" i="5"/>
  <c r="F182" i="5"/>
  <c r="F181" i="5"/>
  <c r="E180" i="5"/>
  <c r="D180" i="5"/>
  <c r="F179" i="5"/>
  <c r="F178" i="5"/>
  <c r="E177" i="5"/>
  <c r="H308" i="9" s="1"/>
  <c r="D177" i="5"/>
  <c r="G308" i="9" s="1"/>
  <c r="E176" i="5"/>
  <c r="D176" i="5"/>
  <c r="F176" i="5"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E12" i="5"/>
  <c r="D12" i="5"/>
  <c r="F12" i="5" s="1"/>
  <c r="F11" i="5"/>
  <c r="F10" i="5"/>
  <c r="F9" i="5"/>
  <c r="E8" i="5"/>
  <c r="D8" i="5"/>
  <c r="F8" i="5" s="1"/>
  <c r="E7" i="5"/>
  <c r="D7"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E421" i="4" s="1"/>
  <c r="E420" i="4" s="1"/>
  <c r="E635"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F421" i="4" s="1"/>
  <c r="D420" i="4"/>
  <c r="E418" i="4"/>
  <c r="D418" i="4"/>
  <c r="F418" i="4" s="1"/>
  <c r="E417" i="4"/>
  <c r="D417" i="4"/>
  <c r="E416" i="4"/>
  <c r="E643" i="4" s="1"/>
  <c r="D637" i="1" s="1"/>
  <c r="D416" i="4"/>
  <c r="D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E350" i="4"/>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E298" i="4"/>
  <c r="E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E196" i="4"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E163" i="4" s="1"/>
  <c r="D177" i="4"/>
  <c r="F176" i="4"/>
  <c r="F175" i="4"/>
  <c r="F174" i="4"/>
  <c r="F173" i="4"/>
  <c r="F172" i="4"/>
  <c r="F171" i="4"/>
  <c r="F170" i="4"/>
  <c r="E169" i="4"/>
  <c r="D169" i="4"/>
  <c r="F169" i="4" s="1"/>
  <c r="F168" i="4"/>
  <c r="F167" i="4"/>
  <c r="F166" i="4"/>
  <c r="F165" i="4"/>
  <c r="E164" i="4"/>
  <c r="D164" i="4"/>
  <c r="F164" i="4" s="1"/>
  <c r="D163" i="4"/>
  <c r="F162" i="4"/>
  <c r="F161" i="4"/>
  <c r="F160" i="4"/>
  <c r="E159" i="4"/>
  <c r="E152" i="4" s="1"/>
  <c r="D159" i="4"/>
  <c r="F158" i="4"/>
  <c r="F157" i="4"/>
  <c r="F156" i="4"/>
  <c r="F155" i="4"/>
  <c r="F154" i="4"/>
  <c r="E153" i="4"/>
  <c r="D153" i="4"/>
  <c r="F153" i="4" s="1"/>
  <c r="D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E106" i="4" s="1"/>
  <c r="D120" i="4"/>
  <c r="F120" i="4" s="1"/>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E6" i="4" s="1"/>
  <c r="I16" i="3" s="1"/>
  <c r="D23" i="4"/>
  <c r="F23" i="4" s="1"/>
  <c r="F22" i="4"/>
  <c r="F21" i="4"/>
  <c r="F20" i="4"/>
  <c r="F19" i="4"/>
  <c r="F18" i="4"/>
  <c r="E17" i="4"/>
  <c r="D17" i="4"/>
  <c r="F17" i="4" s="1"/>
  <c r="F16" i="4"/>
  <c r="F15" i="4"/>
  <c r="F14" i="4"/>
  <c r="F13" i="4"/>
  <c r="F12" i="4"/>
  <c r="F11" i="4"/>
  <c r="F10" i="4"/>
  <c r="F9" i="4"/>
  <c r="E8" i="4"/>
  <c r="D8" i="4"/>
  <c r="F8" i="4" s="1"/>
  <c r="D7" i="4"/>
  <c r="F7" i="4" s="1"/>
  <c r="D6"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G23" i="3"/>
  <c r="B23" i="3"/>
  <c r="I22" i="3"/>
  <c r="H22" i="3"/>
  <c r="G22" i="3"/>
  <c r="B22" i="3"/>
  <c r="I21" i="3"/>
  <c r="H21" i="3"/>
  <c r="G21" i="3"/>
  <c r="B21" i="3"/>
  <c r="I20" i="3"/>
  <c r="H20" i="3"/>
  <c r="G20" i="3"/>
  <c r="B20" i="3"/>
  <c r="G19" i="3"/>
  <c r="B19" i="3"/>
  <c r="G18" i="3"/>
  <c r="B18" i="3"/>
  <c r="G17" i="3"/>
  <c r="B17" i="3"/>
  <c r="H16"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D1225" i="1"/>
  <c r="C1225" i="1"/>
  <c r="D1224" i="1"/>
  <c r="C1224" i="1"/>
  <c r="D1223" i="1"/>
  <c r="C1223"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D631" i="1"/>
  <c r="C631" i="1"/>
  <c r="D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C415" i="1"/>
  <c r="D414" i="1"/>
  <c r="C414" i="1"/>
  <c r="D413" i="1"/>
  <c r="C413" i="1"/>
  <c r="D412" i="1"/>
  <c r="C412" i="1"/>
  <c r="D411" i="1"/>
  <c r="C411" i="1"/>
  <c r="D406" i="1"/>
  <c r="C406" i="1"/>
  <c r="D405" i="1"/>
  <c r="C405" i="1"/>
  <c r="D404" i="1"/>
  <c r="C404" i="1"/>
  <c r="D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D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D258" i="1"/>
  <c r="C258" i="1"/>
  <c r="D257" i="1"/>
  <c r="C257" i="1"/>
  <c r="D256" i="1"/>
  <c r="C256" i="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F215" i="9" l="1"/>
  <c r="B215" i="9" s="1"/>
  <c r="F217" i="9"/>
  <c r="B217" i="9" s="1"/>
  <c r="E287" i="9"/>
  <c r="B287" i="9" s="1"/>
  <c r="E296" i="9"/>
  <c r="B296" i="9" s="1"/>
  <c r="E33" i="9"/>
  <c r="B33" i="9" s="1"/>
  <c r="E293" i="9"/>
  <c r="B293" i="9" s="1"/>
  <c r="E301" i="9"/>
  <c r="B301" i="9" s="1"/>
  <c r="F238" i="5"/>
  <c r="C1483" i="1"/>
  <c r="H1483" i="1" s="1"/>
  <c r="D1435" i="1"/>
  <c r="F643" i="4"/>
  <c r="E308" i="9"/>
  <c r="B308" i="9" s="1"/>
  <c r="E290" i="9"/>
  <c r="B290" i="9" s="1"/>
  <c r="E291" i="9"/>
  <c r="B291" i="9" s="1"/>
  <c r="D245" i="5"/>
  <c r="E282" i="9"/>
  <c r="B282" i="9" s="1"/>
  <c r="F245" i="5"/>
  <c r="D237" i="5"/>
  <c r="C1222" i="1"/>
  <c r="E237" i="5"/>
  <c r="D1222" i="1"/>
  <c r="D1227" i="1"/>
  <c r="G1227" i="1" s="1"/>
  <c r="F250" i="5"/>
  <c r="F237" i="5"/>
  <c r="H649" i="1"/>
  <c r="B275" i="9"/>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5" i="1"/>
  <c r="H296"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H411" i="1"/>
  <c r="H412" i="1"/>
  <c r="H413" i="1"/>
  <c r="H414" i="1"/>
  <c r="H415" i="1"/>
  <c r="H416" i="1"/>
  <c r="H417" i="1"/>
  <c r="H418" i="1"/>
  <c r="H419" i="1"/>
  <c r="H420" i="1"/>
  <c r="H421" i="1"/>
  <c r="H422" i="1"/>
  <c r="H423" i="1"/>
  <c r="H424"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6" i="1"/>
  <c r="H467" i="1"/>
  <c r="H468" i="1"/>
  <c r="H469" i="1"/>
  <c r="H470" i="1"/>
  <c r="H471" i="1"/>
  <c r="H472" i="1"/>
  <c r="H473" i="1"/>
  <c r="H474"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5" i="1"/>
  <c r="H576" i="1"/>
  <c r="H577" i="1"/>
  <c r="H578" i="1"/>
  <c r="H579" i="1"/>
  <c r="H580" i="1"/>
  <c r="H581" i="1"/>
  <c r="H582" i="1"/>
  <c r="H583" i="1"/>
  <c r="H584" i="1"/>
  <c r="H585" i="1"/>
  <c r="H586"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37" i="1"/>
  <c r="H1042" i="1"/>
  <c r="H1043" i="1"/>
  <c r="H1044" i="1"/>
  <c r="H1045" i="1"/>
  <c r="H1046" i="1"/>
  <c r="H1047" i="1"/>
  <c r="H1048" i="1"/>
  <c r="H1049" i="1"/>
  <c r="H1050" i="1"/>
  <c r="H1051" i="1"/>
  <c r="H1052" i="1"/>
  <c r="H1053" i="1"/>
  <c r="H1054" i="1"/>
  <c r="H1055" i="1"/>
  <c r="H1056" i="1"/>
  <c r="H1057" i="1"/>
  <c r="H1058" i="1"/>
  <c r="H1059" i="1"/>
  <c r="H1060" i="1"/>
  <c r="H1061" i="1"/>
  <c r="H1062" i="1"/>
  <c r="H1063" i="1"/>
  <c r="H1064" i="1"/>
  <c r="H1065" i="1"/>
  <c r="H1066" i="1"/>
  <c r="H1067" i="1"/>
  <c r="H1068" i="1"/>
  <c r="H1069" i="1"/>
  <c r="H1070" i="1"/>
  <c r="H1071" i="1"/>
  <c r="H1072" i="1"/>
  <c r="H1073" i="1"/>
  <c r="H1074" i="1"/>
  <c r="H1075" i="1"/>
  <c r="H1076" i="1"/>
  <c r="H1077" i="1"/>
  <c r="H1078" i="1"/>
  <c r="H1079" i="1"/>
  <c r="H1080" i="1"/>
  <c r="H1081" i="1"/>
  <c r="H1082" i="1"/>
  <c r="H1083" i="1"/>
  <c r="H1084" i="1"/>
  <c r="H1085" i="1"/>
  <c r="H1086" i="1"/>
  <c r="H1087" i="1"/>
  <c r="H1088" i="1"/>
  <c r="H1089" i="1"/>
  <c r="H1090" i="1"/>
  <c r="H1091" i="1"/>
  <c r="H1092" i="1"/>
  <c r="H1093"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E151" i="4"/>
  <c r="F82" i="4"/>
  <c r="F106" i="4"/>
  <c r="F163" i="4"/>
  <c r="F196" i="4"/>
  <c r="E408" i="4"/>
  <c r="D403" i="1" s="1"/>
  <c r="D644" i="4"/>
  <c r="E636" i="4"/>
  <c r="D630" i="1" s="1"/>
  <c r="F7" i="5"/>
  <c r="F19" i="5"/>
  <c r="F35" i="5"/>
  <c r="F45" i="5"/>
  <c r="F170" i="5"/>
  <c r="F246" i="5"/>
  <c r="F259" i="5"/>
  <c r="D89" i="6"/>
  <c r="D114" i="6"/>
  <c r="F115" i="6"/>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0" i="1"/>
  <c r="H1181" i="1"/>
  <c r="H1182"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7" i="1"/>
  <c r="H1208" i="1"/>
  <c r="H1209" i="1"/>
  <c r="H1210" i="1"/>
  <c r="H1211" i="1"/>
  <c r="H1212" i="1"/>
  <c r="H1213" i="1"/>
  <c r="H1215" i="1"/>
  <c r="H1216" i="1"/>
  <c r="H1217" i="1"/>
  <c r="H1218" i="1"/>
  <c r="H1219" i="1"/>
  <c r="H1220" i="1"/>
  <c r="H1221" i="1"/>
  <c r="H1222"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29"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F159" i="4"/>
  <c r="F177" i="4"/>
  <c r="F188" i="4"/>
  <c r="F210" i="4"/>
  <c r="D224" i="4"/>
  <c r="D252" i="4"/>
  <c r="D263" i="4"/>
  <c r="F264" i="4"/>
  <c r="D299" i="4"/>
  <c r="D351" i="4"/>
  <c r="D529" i="4"/>
  <c r="D580" i="4"/>
  <c r="D593" i="4"/>
  <c r="F180" i="5"/>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66" i="9"/>
  <c r="B268" i="9"/>
  <c r="E644" i="4"/>
  <c r="D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F6" i="4"/>
  <c r="H21" i="9"/>
  <c r="G21" i="9"/>
  <c r="F152" i="4"/>
  <c r="F416" i="4"/>
  <c r="F417" i="4"/>
  <c r="F420" i="4"/>
  <c r="F603" i="4"/>
  <c r="F6" i="5"/>
  <c r="F88" i="5"/>
  <c r="F149" i="5"/>
  <c r="F177" i="5"/>
  <c r="F190" i="5"/>
  <c r="F206" i="5"/>
  <c r="F5" i="6"/>
  <c r="D141" i="6"/>
  <c r="B316" i="9"/>
  <c r="E315" i="9"/>
  <c r="I10" i="3" s="1"/>
  <c r="D42" i="8"/>
  <c r="H19" i="9" s="1"/>
  <c r="E19" i="9" s="1"/>
  <c r="B19" i="9" s="1"/>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G1222" i="1" l="1"/>
  <c r="H23" i="3"/>
  <c r="C1214" i="1"/>
  <c r="D175" i="5"/>
  <c r="E175" i="5"/>
  <c r="D1214" i="1"/>
  <c r="I23" i="3"/>
  <c r="E21" i="9"/>
  <c r="F593" i="4"/>
  <c r="C587" i="1"/>
  <c r="F529" i="4"/>
  <c r="D528" i="4"/>
  <c r="C523" i="1"/>
  <c r="F299" i="4"/>
  <c r="D298" i="4"/>
  <c r="C294" i="1"/>
  <c r="F263" i="4"/>
  <c r="C259" i="1"/>
  <c r="F224" i="4"/>
  <c r="D151" i="4"/>
  <c r="C220" i="1"/>
  <c r="F114" i="6"/>
  <c r="C1408" i="1"/>
  <c r="H27" i="3"/>
  <c r="B192" i="9"/>
  <c r="F213" i="9"/>
  <c r="B213" i="9" s="1"/>
  <c r="F580" i="4"/>
  <c r="C574" i="1"/>
  <c r="F351" i="4"/>
  <c r="D350" i="4"/>
  <c r="C346" i="1"/>
  <c r="F252" i="4"/>
  <c r="C248" i="1"/>
  <c r="F89" i="6"/>
  <c r="C1383" i="1"/>
  <c r="F644" i="4"/>
  <c r="C638" i="1"/>
  <c r="G638" i="1" s="1"/>
  <c r="E289" i="4"/>
  <c r="I17" i="3"/>
  <c r="D147" i="1"/>
  <c r="K1451" i="9"/>
  <c r="G314" i="9"/>
  <c r="E314" i="9" s="1"/>
  <c r="B314" i="9" s="1"/>
  <c r="I34" i="3"/>
  <c r="C1517" i="1"/>
  <c r="G313" i="9"/>
  <c r="E313" i="9" s="1"/>
  <c r="F141" i="6"/>
  <c r="H28" i="3"/>
  <c r="C1435" i="1"/>
  <c r="G318" i="9"/>
  <c r="E318" i="9" s="1"/>
  <c r="B21" i="9"/>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C1152" i="1" l="1"/>
  <c r="G278" i="9"/>
  <c r="D1152" i="1"/>
  <c r="F175" i="5"/>
  <c r="G285" i="9"/>
  <c r="E285" i="9" s="1"/>
  <c r="B285" i="9" s="1"/>
  <c r="H278" i="9"/>
  <c r="E278" i="9" s="1"/>
  <c r="H1214" i="1"/>
  <c r="G1214" i="1"/>
  <c r="H1383" i="1"/>
  <c r="G1383" i="1"/>
  <c r="H248" i="1"/>
  <c r="G248" i="1"/>
  <c r="H346" i="1"/>
  <c r="G346" i="1"/>
  <c r="H1408" i="1"/>
  <c r="G1408" i="1"/>
  <c r="H220" i="1"/>
  <c r="G220" i="1"/>
  <c r="D407" i="4"/>
  <c r="C293" i="1"/>
  <c r="D412" i="4"/>
  <c r="F298" i="4"/>
  <c r="H523" i="1"/>
  <c r="G523" i="1"/>
  <c r="D285" i="1"/>
  <c r="E290" i="4"/>
  <c r="D286" i="1" s="1"/>
  <c r="E291" i="4"/>
  <c r="D287" i="1" s="1"/>
  <c r="E413" i="4"/>
  <c r="D408" i="4"/>
  <c r="C345" i="1"/>
  <c r="F350" i="4"/>
  <c r="H574" i="1"/>
  <c r="G574" i="1"/>
  <c r="D289" i="4"/>
  <c r="H17" i="3"/>
  <c r="C147" i="1"/>
  <c r="F151" i="4"/>
  <c r="H259" i="1"/>
  <c r="G259" i="1"/>
  <c r="H294" i="1"/>
  <c r="G294" i="1"/>
  <c r="D636" i="4"/>
  <c r="C522" i="1"/>
  <c r="F528" i="4"/>
  <c r="D635" i="4"/>
  <c r="H587" i="1"/>
  <c r="G587" i="1"/>
  <c r="H638" i="1"/>
  <c r="D633" i="1"/>
  <c r="B318" i="9"/>
  <c r="E317" i="9"/>
  <c r="H1435" i="1"/>
  <c r="G1435" i="1"/>
  <c r="H9" i="3"/>
  <c r="B313" i="9"/>
  <c r="E312" i="9"/>
  <c r="H1517" i="1"/>
  <c r="G1517" i="1"/>
  <c r="H11" i="3"/>
  <c r="H1152" i="1" l="1"/>
  <c r="H8" i="3"/>
  <c r="M3" i="9" s="1"/>
  <c r="G1152" i="1"/>
  <c r="B278" i="9"/>
  <c r="E277" i="9"/>
  <c r="F636" i="4"/>
  <c r="C630" i="1"/>
  <c r="H147" i="1"/>
  <c r="G147" i="1"/>
  <c r="C285" i="1"/>
  <c r="D290" i="4"/>
  <c r="D413" i="4"/>
  <c r="F289" i="4"/>
  <c r="D291" i="4"/>
  <c r="H345" i="1"/>
  <c r="G345" i="1"/>
  <c r="E415" i="4"/>
  <c r="D410" i="1" s="1"/>
  <c r="E640" i="4"/>
  <c r="D408" i="1"/>
  <c r="E414" i="4"/>
  <c r="D409" i="1" s="1"/>
  <c r="H293" i="1"/>
  <c r="G293" i="1"/>
  <c r="F635" i="4"/>
  <c r="C629" i="1"/>
  <c r="H522" i="1"/>
  <c r="G522" i="1"/>
  <c r="F408" i="4"/>
  <c r="C403" i="1"/>
  <c r="D414" i="4"/>
  <c r="C407" i="1"/>
  <c r="D639" i="4"/>
  <c r="F412" i="4"/>
  <c r="F407" i="4"/>
  <c r="C402" i="1"/>
  <c r="N3" i="9"/>
  <c r="I11" i="3"/>
  <c r="K3" i="9"/>
  <c r="I9" i="3"/>
  <c r="I8" i="3" l="1"/>
  <c r="C633" i="1"/>
  <c r="F639" i="4"/>
  <c r="F414" i="4"/>
  <c r="C409" i="1"/>
  <c r="C286" i="1"/>
  <c r="F290" i="4"/>
  <c r="H630" i="1"/>
  <c r="G630" i="1"/>
  <c r="H402" i="1"/>
  <c r="G402" i="1"/>
  <c r="H407" i="1"/>
  <c r="G407" i="1"/>
  <c r="H403" i="1"/>
  <c r="G403" i="1"/>
  <c r="H629" i="1"/>
  <c r="G629" i="1"/>
  <c r="E642" i="4"/>
  <c r="E641" i="4"/>
  <c r="D634" i="1"/>
  <c r="F291" i="4"/>
  <c r="C287" i="1"/>
  <c r="D640" i="4"/>
  <c r="F413" i="4"/>
  <c r="D415" i="4"/>
  <c r="C408" i="1"/>
  <c r="H285" i="1"/>
  <c r="G285" i="1"/>
  <c r="D636" i="1" l="1"/>
  <c r="E646" i="4"/>
  <c r="G286" i="1"/>
  <c r="H286" i="1"/>
  <c r="H633" i="1"/>
  <c r="G633" i="1"/>
  <c r="G408" i="1"/>
  <c r="H408" i="1"/>
  <c r="H287" i="1"/>
  <c r="G287" i="1"/>
  <c r="C410" i="1"/>
  <c r="F415" i="4"/>
  <c r="F640" i="4"/>
  <c r="D642" i="4"/>
  <c r="C634" i="1"/>
  <c r="E645" i="4"/>
  <c r="D635" i="1"/>
  <c r="H409" i="1"/>
  <c r="G409" i="1"/>
  <c r="D641" i="4"/>
  <c r="D645" i="4" l="1"/>
  <c r="C635" i="1"/>
  <c r="F641" i="4"/>
  <c r="D639" i="1"/>
  <c r="I18" i="3"/>
  <c r="F642" i="4"/>
  <c r="D646" i="4"/>
  <c r="C636" i="1"/>
  <c r="G634" i="1"/>
  <c r="H634" i="1"/>
  <c r="I19" i="3"/>
  <c r="D640" i="1"/>
  <c r="H410" i="1"/>
  <c r="G410" i="1"/>
  <c r="H7" i="3" l="1"/>
  <c r="J3" i="9" s="1"/>
  <c r="G636" i="1"/>
  <c r="H636" i="1"/>
  <c r="H635" i="1"/>
  <c r="G635" i="1"/>
  <c r="H19" i="3"/>
  <c r="F646" i="4"/>
  <c r="C640" i="1"/>
  <c r="F645" i="4"/>
  <c r="C639" i="1"/>
  <c r="H18" i="3"/>
  <c r="G276" i="9"/>
  <c r="E276" i="9" s="1"/>
  <c r="B276" i="9" s="1"/>
  <c r="G639" i="1" l="1"/>
  <c r="H639" i="1"/>
  <c r="G640" i="1"/>
  <c r="H640" i="1"/>
  <c r="H274" i="9"/>
  <c r="M272" i="9"/>
  <c r="H18" i="9"/>
  <c r="J17" i="9"/>
  <c r="H17" i="9"/>
  <c r="M16" i="9"/>
  <c r="J5" i="9"/>
  <c r="I6" i="9"/>
  <c r="K6" i="9"/>
  <c r="J7" i="9"/>
  <c r="I8" i="9"/>
  <c r="K8" i="9"/>
  <c r="J9" i="9"/>
  <c r="J10" i="9"/>
  <c r="I11" i="9"/>
  <c r="K11" i="9"/>
  <c r="J12" i="9"/>
  <c r="I13" i="9"/>
  <c r="K13" i="9"/>
  <c r="H15" i="9"/>
  <c r="M15" i="9"/>
  <c r="H16" i="9"/>
  <c r="G274" i="9"/>
  <c r="E274" i="9" s="1"/>
  <c r="L272" i="9"/>
  <c r="F272" i="9" s="1"/>
  <c r="G18" i="9"/>
  <c r="E18" i="9" s="1"/>
  <c r="B18" i="9" s="1"/>
  <c r="I17" i="9"/>
  <c r="G17" i="9"/>
  <c r="I5" i="9"/>
  <c r="K5" i="9"/>
  <c r="J6" i="9"/>
  <c r="I7" i="9"/>
  <c r="K7" i="9"/>
  <c r="J8" i="9"/>
  <c r="I9" i="9"/>
  <c r="K9" i="9"/>
  <c r="K10" i="9"/>
  <c r="J11" i="9"/>
  <c r="I12" i="9"/>
  <c r="K12" i="9"/>
  <c r="J13" i="9"/>
  <c r="G15" i="9"/>
  <c r="L15" i="9"/>
  <c r="G16" i="9"/>
  <c r="L16" i="9"/>
  <c r="F16" i="9" s="1"/>
  <c r="E16" i="9" l="1"/>
  <c r="B16" i="9" s="1"/>
  <c r="E15" i="9"/>
  <c r="F15" i="9"/>
  <c r="F14" i="9" s="1"/>
  <c r="E12" i="9"/>
  <c r="B12" i="9" s="1"/>
  <c r="E9" i="9"/>
  <c r="B9" i="9" s="1"/>
  <c r="E5" i="9"/>
  <c r="B5" i="9" s="1"/>
  <c r="F20" i="9"/>
  <c r="B272" i="9"/>
  <c r="E13" i="9"/>
  <c r="B13" i="9" s="1"/>
  <c r="E10" i="9"/>
  <c r="B10" i="9" s="1"/>
  <c r="E6" i="9"/>
  <c r="E7" i="9"/>
  <c r="B7" i="9" s="1"/>
  <c r="E17" i="9"/>
  <c r="E20" i="9"/>
  <c r="I7" i="3" s="1"/>
  <c r="B274" i="9"/>
  <c r="E11" i="9"/>
  <c r="B11" i="9" s="1"/>
  <c r="E8" i="9"/>
  <c r="B8" i="9" s="1"/>
  <c r="B15" i="9" l="1"/>
  <c r="B6" i="9"/>
  <c r="E4" i="9"/>
  <c r="B17" i="9"/>
  <c r="E14" i="9"/>
  <c r="F3"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<sst xmlns="http://schemas.openxmlformats.org/spreadsheetml/2006/main" count="4374" uniqueCount="3426">
  <si>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</si>
  <si>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</si>
  <si>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</si>
  <si>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</si>
  <si>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</si>
  <si>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</si>
  <si>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</si>
  <si>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</si>
  <si>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</si>
  <si>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</si>
  <si>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</si>
  <si>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</si>
  <si>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</si>
  <si>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</si>
  <si>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</si>
  <si>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</si>
  <si>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</si>
  <si>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</si>
  <si>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</si>
  <si>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</si>
  <si>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</si>
  <si>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</si>
  <si>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</si>
  <si>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</si>
  <si>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</si>
  <si>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</si>
  <si>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</si>
  <si>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</si>
  <si>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</si>
  <si>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</si>
  <si>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</si>
  <si>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</si>
  <si>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</si>
  <si>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</si>
  <si>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</si>
  <si>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</si>
  <si>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</si>
  <si>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</si>
  <si>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</si>
  <si>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</si>
  <si>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</si>
  <si>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</si>
  <si>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</si>
  <si>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</si>
  <si>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</si>
  <si>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</si>
  <si>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</si>
  <si>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</si>
  <si>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13713 - O.Š. DOMAŠINEC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</si>
  <si>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</si>
  <si>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</si>
  <si>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</si>
  <si>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</si>
  <si>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</si>
  <si>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</si>
  <si>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</si>
  <si>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</si>
  <si>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</si>
  <si>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</si>
  <si>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</si>
  <si>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</si>
  <si>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</si>
  <si>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</si>
  <si>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</si>
  <si>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</si>
  <si>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</si>
  <si>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</si>
  <si>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</si>
  <si>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</si>
  <si>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</si>
  <si>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</si>
  <si>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</si>
  <si>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</si>
  <si>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</si>
  <si>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</si>
  <si>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</si>
  <si>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</si>
  <si>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</si>
  <si>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</si>
  <si>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</si>
  <si>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</si>
  <si>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</si>
  <si>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</si>
  <si>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</si>
  <si>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</si>
  <si>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</si>
  <si>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</si>
  <si>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</si>
  <si>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</si>
  <si>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</si>
  <si>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</si>
  <si>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</si>
  <si>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</si>
  <si>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</si>
  <si>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</si>
  <si>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</si>
  <si>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</si>
  <si>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</si>
  <si>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</si>
  <si>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</si>
  <si>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</si>
  <si>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</si>
  <si>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</si>
  <si>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</si>
  <si>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</si>
  <si>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</si>
  <si>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</si>
  <si>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</si>
  <si>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</si>
  <si>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</si>
  <si>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</si>
  <si>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</si>
  <si>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</si>
  <si>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</si>
  <si>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</si>
  <si>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</si>
  <si>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</si>
  <si>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</si>
  <si>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</si>
  <si>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</si>
  <si>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</si>
  <si>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</si>
  <si>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</si>
  <si>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</si>
  <si>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</si>
  <si>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</si>
  <si>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</si>
  <si>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</si>
  <si>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</si>
  <si>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</si>
  <si>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</si>
  <si>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</si>
  <si>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</si>
  <si>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</si>
  <si>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</si>
  <si>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</si>
  <si>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</si>
  <si>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</si>
  <si>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</si>
  <si>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</si>
  <si>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</si>
  <si>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</si>
  <si>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</si>
  <si>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</si>
  <si>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</si>
  <si>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</si>
  <si>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</si>
  <si>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</si>
  <si>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</si>
  <si>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</si>
  <si>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</si>
  <si>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</si>
  <si>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</si>
  <si>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</si>
  <si>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</si>
  <si>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</si>
  <si>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</si>
  <si>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</si>
  <si>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</si>
  <si>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</si>
  <si>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</si>
  <si>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</si>
  <si>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</si>
  <si>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</si>
  <si>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</si>
  <si>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</si>
  <si>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</si>
  <si>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</si>
  <si>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</si>
  <si>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</si>
  <si>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</si>
  <si>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</si>
  <si>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</si>
  <si>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</si>
  <si>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</si>
  <si>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</si>
  <si>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</si>
  <si>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</si>
  <si>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</si>
  <si>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</si>
  <si>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</si>
  <si>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</si>
  <si>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</si>
  <si>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</si>
  <si>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</si>
  <si>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</si>
  <si>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</si>
  <si>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</si>
  <si>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</si>
  <si>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</si>
  <si>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</si>
  <si>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</si>
  <si>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</si>
  <si>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</si>
  <si>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</si>
  <si>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</si>
  <si>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</si>
  <si>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</si>
  <si>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</si>
  <si>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</si>
  <si>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</si>
  <si>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</si>
  <si>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</si>
  <si>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</si>
  <si>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</si>
  <si>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</si>
  <si>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</si>
  <si>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</si>
  <si>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</si>
  <si>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</si>
  <si>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</si>
  <si>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</si>
  <si>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</si>
  <si>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</si>
  <si>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</si>
  <si>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</si>
  <si>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</si>
  <si>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</si>
  <si>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</si>
  <si>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</si>
  <si>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</si>
  <si>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</si>
  <si>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</si>
  <si>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</si>
  <si>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</si>
  <si>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</si>
  <si>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</si>
  <si>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</si>
  <si>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</si>
  <si>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</si>
  <si>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</si>
  <si>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</si>
  <si>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</si>
  <si>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</si>
  <si>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</si>
  <si>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</si>
  <si>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</si>
  <si>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</si>
  <si>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</si>
  <si>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</si>
  <si>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</si>
  <si>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</si>
  <si>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</si>
  <si>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</si>
  <si>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</si>
  <si>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</si>
  <si>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</si>
  <si>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</si>
  <si>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</si>
  <si>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</si>
  <si>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</si>
  <si>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</si>
  <si>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</si>
  <si>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</si>
  <si>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</si>
  <si>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</si>
  <si>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</si>
  <si>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</si>
  <si>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</si>
  <si>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</si>
  <si>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</si>
  <si>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</si>
  <si>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</si>
  <si>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</si>
  <si>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</si>
  <si>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</si>
  <si>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</si>
  <si>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</si>
  <si>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</si>
  <si>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</si>
  <si>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</si>
  <si>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</si>
  <si>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</si>
  <si>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</si>
  <si>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</si>
  <si>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</si>
  <si>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</si>
  <si>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</si>
  <si>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</si>
  <si>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</si>
  <si>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</si>
  <si>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</si>
  <si>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</si>
  <si>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</si>
  <si>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</si>
  <si>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</si>
  <si>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</si>
  <si>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</si>
  <si>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</si>
  <si>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</si>
  <si>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</si>
  <si>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</si>
  <si>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</si>
  <si>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</si>
  <si>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</si>
  <si>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</si>
  <si>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</si>
  <si>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</si>
  <si>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</si>
  <si>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</si>
  <si>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</si>
  <si>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</si>
  <si>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</si>
  <si>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</si>
  <si>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</si>
  <si>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</si>
  <si>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</si>
  <si>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</si>
  <si>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</si>
  <si>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</si>
  <si>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</si>
  <si>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</si>
  <si>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</si>
  <si>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</si>
  <si>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</si>
  <si>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</si>
  <si>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</si>
  <si>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</si>
  <si>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</si>
  <si>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</si>
  <si>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</si>
  <si>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</si>
  <si>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</si>
  <si>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</si>
  <si>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</si>
  <si>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</si>
  <si>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</si>
  <si>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</si>
  <si>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</si>
  <si>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</si>
  <si>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</si>
  <si>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</si>
  <si>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</si>
  <si>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</si>
  <si>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</si>
  <si>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</si>
  <si>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</si>
  <si>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</si>
  <si>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</si>
  <si>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</si>
  <si>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</si>
  <si>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</si>
  <si>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</si>
  <si>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</si>
  <si>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</si>
  <si>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</si>
  <si>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</si>
  <si>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</si>
  <si>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</si>
  <si>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</si>
  <si>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</si>
  <si>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</si>
  <si>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</si>
  <si>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</si>
  <si>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</si>
  <si>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</si>
  <si>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</si>
  <si>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</si>
  <si>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</si>
  <si>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</si>
  <si>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</si>
  <si>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</si>
  <si>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</si>
  <si>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</si>
  <si>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</si>
  <si>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</si>
  <si>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</si>
  <si>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</si>
  <si>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</si>
  <si>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</si>
  <si>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</si>
  <si>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</si>
  <si>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</si>
  <si>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</si>
  <si>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</si>
  <si>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</si>
  <si>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</si>
  <si>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</si>
  <si>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</si>
  <si>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</si>
  <si>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</si>
  <si>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</si>
  <si>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</si>
  <si>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</si>
  <si>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</si>
  <si>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</si>
  <si>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</si>
  <si>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</si>
  <si>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</si>
  <si>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</si>
  <si>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</si>
  <si>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</si>
  <si>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</si>
  <si>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</si>
  <si>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</si>
  <si>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</si>
  <si>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</si>
  <si>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</si>
  <si>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</si>
  <si>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</si>
  <si>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</si>
  <si>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</si>
  <si>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</si>
  <si>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</si>
  <si>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</si>
  <si>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</si>
  <si>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</si>
  <si>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</si>
  <si>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</si>
  <si>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</si>
  <si>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</si>
  <si>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</si>
  <si>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</si>
  <si>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</si>
  <si>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</si>
  <si>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</si>
  <si>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</si>
  <si>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</si>
  <si>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</si>
  <si>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</si>
  <si>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</si>
  <si>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</si>
  <si>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</si>
  <si>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</si>
  <si>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</si>
  <si>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</si>
  <si>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</si>
  <si>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</si>
  <si>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</si>
  <si>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</si>
  <si>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</si>
  <si>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</si>
  <si>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</si>
  <si>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</si>
  <si>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</si>
  <si>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</si>
  <si>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</si>
  <si>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</si>
  <si>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</si>
  <si>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</si>
  <si>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</si>
  <si>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</si>
  <si>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</si>
  <si>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</si>
  <si>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</si>
  <si>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</si>
  <si>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</si>
  <si>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</si>
  <si>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</si>
  <si>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</si>
  <si>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</si>
  <si>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</si>
  <si>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</si>
  <si>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</si>
  <si>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</si>
  <si>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</si>
  <si>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</si>
  <si>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</si>
  <si>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</si>
  <si>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</si>
  <si>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</si>
  <si>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</si>
  <si>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</si>
  <si>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</si>
  <si>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</si>
  <si>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</si>
  <si>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</si>
  <si>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</si>
  <si>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</si>
  <si>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</si>
  <si>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</si>
  <si>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</si>
  <si>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</si>
  <si>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</si>
  <si>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</si>
  <si>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</si>
  <si>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</si>
  <si>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</si>
  <si>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</si>
  <si>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</si>
  <si>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</si>
  <si>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</si>
  <si>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</si>
  <si>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</si>
  <si>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</si>
  <si>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</si>
  <si>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</si>
  <si>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</si>
  <si>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</si>
  <si>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</si>
  <si>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</si>
  <si>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</si>
  <si>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</si>
  <si>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</si>
  <si>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</si>
  <si>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</si>
  <si>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</si>
  <si>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</si>
  <si>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</si>
  <si>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</si>
  <si>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</si>
  <si>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</si>
  <si>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</si>
  <si>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</si>
  <si>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</si>
  <si>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</si>
  <si>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</si>
  <si>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</si>
  <si>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</si>
  <si>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</si>
  <si>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</si>
  <si>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</si>
  <si>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</si>
  <si>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</si>
  <si>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</si>
  <si>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</si>
  <si>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</si>
  <si>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</si>
  <si>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</si>
  <si>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</si>
  <si>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</si>
  <si>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</si>
  <si>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</si>
  <si>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</si>
  <si>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</si>
  <si>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</si>
  <si>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</si>
  <si>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</si>
  <si>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</si>
  <si>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</si>
  <si>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</si>
  <si>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</si>
  <si>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</si>
  <si>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</si>
  <si>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</si>
  <si>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</si>
  <si>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</si>
  <si>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</si>
  <si>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</si>
  <si>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</si>
  <si>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</si>
  <si>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</si>
  <si>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</si>
  <si>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</si>
  <si>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</si>
  <si>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</si>
  <si>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</si>
  <si>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</si>
  <si>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</si>
  <si>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</si>
  <si>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</si>
  <si>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</si>
  <si>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</si>
  <si>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</si>
  <si>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</si>
  <si>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</si>
  <si>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</si>
  <si>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</si>
  <si>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</si>
  <si>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</si>
  <si>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</si>
  <si>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</si>
  <si>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</si>
  <si>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</si>
  <si>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</si>
  <si>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</si>
  <si>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</si>
  <si>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</si>
  <si>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</si>
  <si>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</si>
  <si>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</si>
  <si>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</si>
  <si>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</si>
  <si>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</si>
  <si>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</si>
  <si>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</si>
  <si>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</si>
  <si>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</si>
  <si>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</si>
  <si>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</si>
  <si>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</si>
  <si>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</si>
  <si>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</si>
  <si>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</si>
  <si>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</si>
  <si>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</si>
  <si>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</si>
  <si>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</si>
  <si>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</si>
  <si>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</si>
  <si>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</si>
  <si>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</si>
  <si>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</si>
  <si>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</si>
  <si>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</si>
  <si>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</si>
  <si>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</si>
  <si>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</si>
  <si>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</si>
  <si>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</si>
  <si>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</si>
  <si>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</si>
  <si>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</si>
  <si>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</si>
  <si>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</si>
  <si>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</si>
  <si>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</si>
  <si>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</si>
  <si>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</si>
  <si>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</si>
  <si>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</si>
  <si>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</si>
  <si>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</si>
  <si>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</si>
  <si>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</si>
  <si>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</si>
  <si>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</si>
  <si>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</si>
  <si>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</si>
  <si>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</si>
  <si>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</si>
  <si>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</si>
  <si>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</si>
  <si>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</si>
  <si>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</si>
  <si>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</si>
  <si>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</si>
  <si>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</si>
  <si>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</si>
  <si>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</si>
  <si>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</si>
  <si>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</si>
  <si>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</si>
  <si>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</si>
  <si>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</si>
  <si>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</si>
  <si>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</si>
  <si>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</si>
  <si>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</si>
  <si>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</si>
  <si>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</si>
  <si>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</si>
  <si>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</si>
  <si>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</si>
  <si>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</si>
  <si>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</si>
  <si>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</si>
  <si>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</si>
  <si>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</si>
  <si>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</si>
  <si>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</si>
  <si>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</si>
  <si>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</si>
  <si>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</si>
  <si>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</si>
  <si>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</si>
  <si>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</si>
  <si>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</si>
  <si>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</si>
  <si>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</si>
  <si>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</si>
  <si>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</si>
  <si>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</si>
  <si>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</si>
  <si>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</si>
  <si>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</si>
  <si>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</si>
  <si>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</si>
  <si>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</si>
  <si>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</si>
  <si>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</si>
  <si>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</si>
  <si>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</si>
  <si>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</si>
  <si>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</si>
  <si>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</si>
  <si>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</si>
  <si>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</si>
  <si>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</si>
  <si>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</si>
  <si>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</si>
  <si>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</si>
  <si>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</si>
  <si>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</si>
  <si>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</si>
  <si>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</si>
  <si>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</si>
  <si>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</si>
  <si>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</si>
  <si>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</si>
  <si>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</si>
  <si>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</si>
  <si>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</si>
  <si>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</si>
  <si>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</si>
  <si>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</si>
  <si>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</si>
  <si>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</si>
  <si>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</si>
  <si>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</si>
  <si>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</si>
  <si>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</si>
  <si>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</si>
  <si>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</si>
  <si>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</si>
  <si>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</si>
  <si>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</si>
  <si>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</si>
  <si>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</si>
  <si>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</si>
  <si>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</si>
  <si>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</si>
  <si>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</si>
  <si>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</si>
  <si>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</si>
  <si>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</si>
  <si>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</si>
  <si>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</si>
  <si>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</si>
  <si>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</si>
  <si>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</si>
  <si>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</si>
  <si>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</si>
  <si>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</si>
  <si>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</si>
  <si>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</si>
  <si>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</si>
  <si>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</si>
  <si>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</si>
  <si>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</si>
  <si>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</si>
  <si>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</si>
  <si>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</si>
  <si>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</si>
  <si>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</si>
  <si>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</si>
  <si>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</si>
  <si>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</si>
  <si>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</si>
  <si>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</si>
  <si>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</si>
  <si>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</si>
  <si>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</si>
  <si>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</si>
  <si>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</si>
  <si>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</si>
  <si>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</si>
  <si>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</si>
  <si>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</si>
  <si>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</si>
  <si>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</si>
  <si>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</si>
  <si>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</si>
  <si>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</si>
  <si>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</si>
  <si>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</si>
  <si>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</si>
  <si>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</si>
  <si>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</si>
  <si>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</si>
  <si>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</si>
  <si>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</si>
  <si>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</si>
  <si>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</si>
  <si>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</si>
  <si>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</si>
  <si>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</si>
  <si>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</si>
  <si>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</si>
  <si>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</si>
  <si>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</si>
  <si>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</si>
  <si>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</si>
  <si>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</si>
  <si>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</si>
  <si>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</si>
  <si>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</si>
  <si>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</si>
  <si>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</si>
  <si>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</si>
  <si>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</si>
  <si>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</si>
  <si>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</si>
  <si>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</si>
  <si>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</si>
  <si>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</si>
  <si>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</si>
  <si>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</si>
  <si>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</si>
  <si>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</si>
  <si>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</si>
  <si>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</si>
  <si>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</si>
  <si>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</si>
  <si>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</si>
  <si>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</si>
  <si>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</si>
  <si>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</si>
  <si>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</si>
  <si>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</si>
  <si>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</si>
  <si>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</si>
  <si>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</si>
  <si>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</si>
  <si>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</si>
  <si>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</si>
  <si>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</si>
  <si>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</si>
  <si>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</si>
  <si>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</si>
  <si>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</si>
  <si>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</si>
  <si>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</si>
  <si>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</si>
  <si>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</si>
  <si>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</si>
  <si>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</si>
  <si>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</si>
  <si>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</si>
  <si>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</si>
  <si>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</si>
  <si>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</si>
  <si>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</si>
  <si>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</si>
  <si>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</si>
  <si>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</si>
  <si>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</si>
  <si>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</si>
  <si>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</si>
  <si>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</si>
  <si>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</si>
  <si>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</si>
  <si>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</si>
  <si>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</si>
  <si>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</si>
  <si>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</si>
  <si>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</si>
  <si>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</si>
  <si>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</si>
  <si>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</si>
  <si>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</si>
  <si>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</si>
  <si>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</si>
  <si>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</si>
  <si>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</si>
  <si>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</si>
  <si>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</si>
  <si>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</si>
  <si>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</si>
  <si>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</si>
  <si>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</si>
  <si>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</si>
  <si>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</si>
  <si>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</si>
  <si>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</si>
  <si>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</si>
  <si>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</si>
  <si>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</si>
  <si>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</si>
  <si>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</si>
  <si>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</si>
  <si>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</si>
  <si>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</si>
  <si>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</si>
  <si>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</si>
  <si>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</si>
  <si>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</si>
  <si>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</si>
  <si>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</si>
  <si>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</si>
  <si>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</si>
  <si>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</si>
  <si>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</si>
  <si>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</si>
  <si>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</si>
  <si>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</si>
  <si>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</si>
  <si>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</si>
  <si>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</si>
  <si>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</si>
  <si>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</si>
  <si>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</si>
  <si>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</si>
  <si>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</si>
  <si>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</si>
  <si>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</si>
  <si>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</si>
  <si>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</si>
  <si>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</si>
  <si>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</si>
  <si>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</si>
  <si>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</si>
  <si>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</si>
  <si>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</si>
  <si>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</si>
  <si>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</si>
  <si>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</si>
  <si>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</si>
  <si>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</si>
  <si>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</si>
  <si>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</si>
  <si>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</si>
  <si>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</si>
  <si>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</si>
  <si>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</si>
  <si>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</si>
  <si>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</si>
  <si>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</si>
  <si>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</si>
  <si>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</si>
  <si>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</si>
  <si>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</si>
  <si>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</si>
  <si>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</si>
  <si>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</si>
  <si>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</si>
  <si>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</si>
  <si>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</si>
  <si>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</si>
  <si>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</si>
  <si>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</si>
  <si>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</si>
  <si>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</si>
  <si>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</si>
  <si>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</si>
  <si>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</si>
  <si>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</si>
  <si>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</si>
  <si>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</si>
  <si>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</si>
  <si>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</si>
  <si>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</si>
  <si>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</si>
  <si>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</si>
  <si>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</si>
  <si>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</si>
  <si>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</si>
  <si>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</si>
  <si>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</si>
  <si>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</si>
  <si>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</si>
  <si>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</si>
  <si>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</si>
  <si>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</si>
  <si>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</si>
  <si>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</si>
  <si>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</si>
  <si>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</si>
  <si>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</si>
  <si>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</si>
  <si>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</si>
  <si>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</si>
  <si>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</si>
  <si>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</si>
  <si>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</si>
  <si>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</si>
  <si>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</si>
  <si>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</si>
  <si>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</si>
  <si>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</si>
  <si>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</si>
  <si>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</si>
  <si>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</si>
  <si>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</si>
  <si>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</si>
  <si>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</si>
  <si>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</si>
  <si>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</si>
  <si>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</si>
  <si>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</si>
  <si>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</si>
  <si>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</si>
  <si>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</si>
  <si>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</si>
  <si>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</si>
  <si>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</si>
  <si>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</si>
  <si>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</si>
  <si>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</si>
  <si>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</si>
  <si>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</si>
  <si>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</si>
  <si>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</si>
  <si>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</si>
  <si>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</si>
  <si>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</si>
  <si>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</si>
  <si>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</si>
  <si>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</si>
  <si>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</si>
  <si>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</si>
  <si>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</si>
  <si>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</si>
  <si>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</si>
  <si>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</si>
  <si>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</si>
  <si>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</si>
  <si>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</si>
  <si>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</si>
  <si>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</si>
  <si>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</si>
  <si>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</si>
  <si>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</si>
  <si>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</si>
  <si>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</si>
  <si>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</si>
  <si>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</si>
  <si>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</si>
  <si>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</si>
  <si>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</si>
  <si>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</si>
  <si>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</si>
  <si>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</si>
  <si>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</si>
  <si>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</si>
  <si>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</si>
  <si>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</si>
  <si>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</si>
  <si>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</si>
  <si>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</si>
  <si>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</si>
  <si>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</si>
  <si>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</si>
  <si>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</si>
  <si>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</si>
  <si>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</si>
  <si>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</si>
  <si>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</si>
  <si>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</si>
  <si>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</si>
  <si>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</si>
  <si>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</si>
  <si>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</si>
  <si>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</si>
  <si>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</si>
  <si>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</si>
  <si>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</si>
  <si>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</si>
  <si>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</si>
  <si>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</si>
  <si>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</si>
  <si>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</si>
  <si>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</si>
  <si>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</si>
  <si>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</si>
  <si>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</si>
  <si>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</si>
  <si>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</si>
  <si>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</si>
  <si>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</si>
  <si>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</si>
  <si>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</si>
  <si>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</si>
  <si>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</si>
  <si>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</si>
  <si>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</si>
  <si>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</si>
  <si>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</si>
  <si>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</si>
  <si>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</si>
  <si>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</si>
  <si>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</si>
  <si>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</si>
  <si>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</si>
  <si>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</si>
  <si>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</si>
  <si>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</si>
  <si>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</si>
  <si>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</si>
  <si>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</si>
  <si>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</si>
  <si>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</si>
  <si>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</si>
  <si>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</si>
  <si>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</si>
  <si>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</si>
  <si>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</si>
  <si>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</si>
  <si>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</si>
  <si>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</si>
  <si>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</si>
  <si>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</si>
  <si>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</si>
  <si>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</si>
  <si>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</si>
  <si>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</si>
  <si>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</si>
  <si>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</si>
  <si>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</si>
  <si>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</si>
  <si>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</si>
  <si>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</si>
  <si>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</si>
  <si>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</si>
  <si>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</si>
  <si>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</si>
  <si>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</si>
  <si>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</si>
  <si>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</si>
  <si>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</si>
  <si>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</si>
  <si>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</si>
  <si>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</si>
  <si>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</si>
  <si>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</si>
  <si>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</si>
  <si>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</si>
  <si>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</si>
  <si>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</si>
  <si>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</si>
  <si>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</si>
  <si>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</si>
  <si>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</si>
  <si>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</si>
  <si>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</si>
  <si>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</si>
  <si>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</si>
  <si>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</si>
  <si>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</si>
  <si>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</si>
  <si>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</si>
  <si>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</si>
  <si>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</si>
  <si>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</si>
  <si>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</si>
  <si>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</si>
  <si>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</si>
  <si>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</si>
  <si>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</si>
  <si>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</si>
  <si>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</si>
  <si>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</si>
  <si>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</si>
  <si>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</si>
  <si>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</si>
  <si>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</si>
  <si>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</si>
  <si>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</si>
  <si>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</si>
  <si>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</si>
  <si>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</si>
  <si>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</si>
  <si>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</si>
  <si>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</si>
  <si>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</si>
  <si>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</si>
  <si>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</si>
  <si>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</si>
  <si>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</si>
  <si>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</si>
  <si>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</si>
  <si>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</si>
  <si>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</si>
  <si>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</si>
  <si>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</si>
  <si>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</si>
  <si>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</si>
  <si>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</si>
  <si>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</si>
  <si>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</si>
  <si>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</si>
  <si>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</si>
  <si>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</si>
  <si>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</si>
  <si>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</si>
  <si>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</si>
  <si>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</si>
  <si>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</si>
  <si>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</si>
  <si>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</si>
  <si>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</si>
  <si>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</si>
  <si>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</si>
  <si>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</si>
  <si>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</si>
  <si>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</si>
  <si>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</si>
  <si>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</si>
  <si>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</si>
  <si>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</si>
  <si>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</si>
  <si>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</si>
  <si>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</si>
  <si>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</si>
  <si>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</si>
  <si>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</si>
  <si>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</si>
  <si>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</si>
  <si>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</si>
  <si>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</si>
  <si>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</si>
  <si>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</si>
  <si>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</si>
  <si>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</si>
  <si>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</si>
  <si>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</si>
  <si>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</si>
  <si>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</si>
  <si>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</si>
  <si>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</si>
  <si>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</si>
  <si>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</si>
  <si>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</si>
  <si>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</si>
  <si>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</si>
  <si>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</si>
  <si>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</si>
  <si>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</si>
  <si>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</si>
  <si>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</si>
  <si>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</si>
  <si>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</si>
  <si>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</si>
  <si>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</si>
  <si>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</si>
  <si>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</si>
  <si>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</si>
  <si>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</si>
  <si>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</si>
  <si>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</si>
  <si>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</si>
  <si>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</si>
  <si>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</si>
  <si>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</si>
  <si>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</si>
  <si>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</si>
  <si>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</si>
  <si>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</si>
  <si>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</si>
  <si>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</si>
  <si>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</si>
  <si>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</si>
  <si>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</si>
  <si>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</si>
  <si>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</si>
  <si>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</si>
  <si>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</si>
  <si>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</si>
  <si>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</si>
  <si>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</si>
  <si>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</si>
  <si>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</si>
  <si>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</si>
  <si>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</si>
  <si>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</si>
  <si>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</si>
  <si>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</si>
  <si>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</si>
  <si>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</si>
  <si>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</si>
  <si>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</si>
  <si>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</si>
  <si>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</si>
  <si>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</si>
  <si>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</si>
  <si>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</si>
  <si>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</si>
  <si>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</si>
  <si>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</si>
  <si>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</si>
  <si>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</si>
  <si>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</si>
  <si>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</si>
  <si>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</si>
  <si>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</si>
  <si>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</si>
  <si>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</si>
  <si>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</si>
  <si>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</si>
  <si>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</si>
  <si>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</si>
  <si>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</si>
  <si>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</si>
  <si>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</si>
  <si>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</si>
  <si>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</si>
  <si>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</si>
  <si>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</si>
  <si>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</si>
  <si>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</si>
  <si>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</si>
  <si>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</si>
  <si>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</si>
  <si>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</si>
  <si>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</si>
  <si>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</si>
  <si>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</si>
  <si>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</si>
  <si>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</si>
  <si>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</si>
  <si>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</si>
  <si>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</si>
  <si>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</si>
  <si>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</si>
  <si>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</si>
  <si>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</si>
  <si>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</si>
  <si>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</si>
  <si>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</si>
  <si>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</si>
  <si>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</si>
  <si>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</si>
  <si>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</si>
  <si>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</si>
  <si>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</si>
  <si>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</si>
  <si>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</si>
  <si>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</si>
  <si>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</si>
  <si>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</si>
  <si>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</si>
  <si>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</si>
  <si>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</si>
  <si>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</si>
  <si>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</si>
  <si>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</si>
  <si>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</si>
  <si>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</si>
  <si>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</si>
  <si>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</si>
  <si>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</si>
  <si>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</si>
  <si>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</si>
  <si>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</si>
  <si>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</si>
  <si>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</si>
  <si>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</si>
  <si>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</si>
  <si>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</si>
  <si>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</si>
  <si>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</si>
  <si>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</si>
  <si>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</si>
  <si>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</si>
  <si>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</si>
  <si>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</si>
  <si>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</si>
  <si>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</si>
  <si>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</si>
  <si>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</si>
  <si>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</si>
  <si>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</si>
  <si>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</si>
  <si>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</si>
  <si>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</si>
  <si>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</si>
  <si>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</si>
  <si>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</si>
  <si>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</si>
  <si>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</si>
  <si>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</si>
  <si>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</si>
  <si>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</si>
  <si>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</si>
  <si>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</si>
  <si>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</si>
  <si>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</si>
  <si>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</si>
  <si>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</si>
  <si>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</si>
  <si>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</si>
  <si>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</si>
  <si>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</si>
  <si>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</si>
  <si>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</si>
  <si>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</si>
  <si>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</si>
  <si>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</si>
  <si>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</si>
  <si>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</si>
  <si>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</si>
  <si>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</si>
  <si>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</si>
  <si>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</si>
  <si>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</si>
  <si>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</si>
  <si>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</si>
  <si>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</si>
  <si>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</si>
  <si>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</si>
  <si>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</si>
  <si>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</si>
  <si>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</si>
  <si>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</si>
  <si>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</si>
  <si>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</si>
  <si>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</si>
  <si>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</si>
  <si>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</si>
  <si>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</si>
  <si>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</si>
  <si>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</si>
  <si>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</si>
  <si>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</si>
  <si>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</si>
  <si>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</si>
  <si>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</si>
  <si>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</si>
  <si>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</si>
  <si>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</si>
  <si>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</si>
  <si>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</si>
  <si>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</si>
  <si>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</si>
  <si>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</si>
  <si>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</si>
  <si>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</si>
  <si>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</si>
  <si>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</si>
  <si>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</si>
  <si>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</si>
  <si>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</si>
  <si>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</si>
  <si>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</si>
  <si>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</si>
  <si>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</si>
  <si>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</si>
  <si>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</si>
  <si>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</si>
  <si>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</si>
  <si>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</si>
  <si>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</si>
  <si>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</si>
  <si>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</si>
  <si>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</si>
  <si>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</si>
  <si>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</si>
  <si>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</si>
  <si>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</si>
  <si>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</si>
  <si>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</si>
  <si>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</si>
  <si>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</si>
  <si>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</si>
  <si>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</si>
  <si>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</si>
  <si>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</si>
  <si>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</si>
  <si>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</si>
  <si>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</si>
  <si>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</si>
  <si>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</si>
  <si>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</si>
  <si>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</si>
  <si>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</si>
  <si>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</si>
  <si>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</si>
  <si>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</si>
  <si>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</si>
  <si>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</si>
  <si>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</si>
  <si>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</si>
  <si>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</si>
  <si>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</si>
  <si>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</si>
  <si>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</si>
  <si>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</si>
  <si>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</si>
  <si>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</si>
  <si>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</si>
  <si>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</si>
  <si>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</si>
  <si>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</si>
  <si>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</si>
  <si>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</si>
  <si>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</si>
  <si>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</si>
  <si>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</si>
  <si>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</si>
  <si>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</si>
  <si>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</si>
  <si>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</si>
  <si>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</si>
  <si>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</si>
  <si>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</si>
  <si>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</si>
  <si>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</si>
  <si>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</si>
  <si>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</si>
  <si>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</si>
  <si>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</si>
  <si>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</si>
  <si>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</si>
  <si>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</si>
  <si>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</si>
  <si>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</si>
  <si>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</si>
  <si>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</si>
  <si>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</si>
  <si>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</si>
  <si>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</si>
  <si>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</si>
  <si>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</si>
  <si>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</si>
  <si>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</si>
  <si>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</si>
  <si>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</si>
  <si>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</si>
  <si>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</si>
  <si>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</si>
  <si>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</si>
  <si>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</si>
  <si>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</si>
  <si>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</si>
  <si>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</si>
  <si>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</si>
  <si>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</si>
  <si>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</si>
  <si>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</si>
  <si>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</si>
  <si>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</si>
  <si>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</si>
  <si>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</si>
  <si>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</si>
  <si>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</si>
  <si>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</si>
  <si>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</si>
  <si>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</si>
  <si>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</si>
  <si>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</si>
  <si>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</si>
  <si>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</si>
  <si>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</si>
  <si>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</si>
  <si>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</si>
  <si>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</si>
  <si>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</si>
  <si>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</si>
  <si>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</si>
  <si>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</si>
  <si>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</si>
  <si>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</si>
  <si>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</si>
  <si>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</si>
  <si>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</si>
  <si>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</si>
  <si>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</si>
  <si>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</si>
  <si>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</si>
  <si>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</si>
  <si>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</si>
  <si>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</si>
  <si>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</si>
  <si>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</si>
  <si>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</si>
  <si>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</si>
  <si>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</si>
  <si>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</si>
  <si>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</si>
  <si>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</si>
  <si>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</si>
  <si>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</si>
  <si>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</si>
  <si>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</si>
  <si>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</si>
  <si>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</si>
  <si>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</si>
  <si>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</si>
  <si>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</si>
  <si>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</si>
  <si>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</si>
  <si>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</si>
  <si>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</si>
  <si>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</si>
  <si>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</si>
  <si>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</si>
  <si>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</si>
  <si>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</si>
  <si>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</si>
  <si>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</si>
  <si>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</si>
  <si>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</si>
  <si>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</si>
  <si>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</si>
  <si>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</si>
  <si>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</si>
  <si>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</si>
  <si>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</si>
  <si>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</si>
  <si>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</si>
  <si>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</si>
  <si>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</si>
  <si>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</si>
  <si>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</si>
  <si>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</si>
  <si>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</si>
  <si>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</si>
  <si>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</si>
  <si>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</si>
  <si>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</si>
  <si>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</si>
  <si>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</si>
  <si>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</si>
  <si>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</si>
  <si>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</si>
  <si>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</si>
  <si>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</si>
  <si>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</si>
  <si>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</si>
  <si>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</si>
  <si>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</si>
  <si>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</si>
  <si>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</si>
  <si>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</si>
  <si>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</si>
  <si>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</si>
  <si>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</si>
  <si>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</si>
  <si>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</si>
  <si>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</si>
  <si>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</si>
  <si>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</si>
  <si>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</si>
  <si>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</si>
  <si>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</si>
  <si>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</si>
  <si>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</si>
  <si>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</si>
  <si>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</si>
  <si>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</si>
  <si>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</si>
  <si>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</si>
  <si>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</si>
  <si>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</si>
  <si>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</si>
  <si>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</si>
  <si>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</si>
  <si>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</si>
  <si>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</si>
  <si>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</si>
  <si>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</si>
  <si>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</si>
  <si>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</si>
  <si>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</si>
  <si>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</si>
  <si>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</si>
  <si>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</si>
  <si>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</si>
  <si>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</si>
  <si>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</si>
  <si>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</si>
  <si>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</si>
  <si>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</si>
  <si>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</si>
  <si>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</si>
  <si>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</si>
  <si>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</si>
  <si>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</si>
  <si>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</si>
  <si>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</si>
  <si>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</si>
  <si>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</si>
  <si>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</si>
  <si>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</si>
  <si>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</si>
  <si>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</si>
  <si>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</si>
  <si>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</si>
  <si>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</si>
  <si>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</si>
  <si>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</si>
  <si>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</si>
  <si>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</si>
  <si>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</si>
  <si>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</si>
  <si>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</si>
  <si>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</si>
  <si>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</si>
  <si>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</si>
  <si>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</si>
  <si>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</si>
  <si>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</si>
  <si>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</si>
  <si>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</si>
  <si>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</si>
  <si>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</si>
  <si>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</si>
  <si>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</si>
  <si>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</si>
  <si>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</si>
  <si>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</si>
  <si>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</si>
  <si>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</si>
  <si>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</si>
  <si>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</si>
  <si>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</si>
  <si>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</si>
  <si>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</si>
  <si>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</si>
  <si>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</si>
  <si>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</si>
  <si>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</si>
  <si>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</si>
  <si>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</si>
  <si>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</si>
  <si>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</si>
  <si>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</si>
  <si>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</si>
  <si>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</si>
  <si>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</si>
  <si>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</si>
  <si>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</si>
  <si>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</si>
  <si>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</si>
  <si>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</si>
  <si>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</si>
  <si>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</si>
  <si>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</si>
  <si>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</si>
  <si>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</si>
  <si>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</si>
  <si>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</si>
  <si>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</si>
  <si>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</si>
  <si>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</si>
  <si>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</si>
  <si>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</si>
  <si>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</si>
  <si>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</si>
  <si>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</si>
  <si>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</si>
  <si>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</si>
  <si>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</si>
  <si>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</si>
  <si>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</si>
  <si>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</si>
  <si>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</si>
  <si>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</si>
  <si>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</si>
  <si>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</si>
  <si>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</si>
  <si>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</si>
  <si>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</si>
  <si>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</si>
  <si>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</si>
  <si>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</si>
  <si>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</si>
  <si>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</si>
  <si>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</si>
  <si>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</si>
  <si>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</si>
  <si>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</si>
  <si>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</si>
  <si>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</si>
  <si>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</si>
  <si>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</si>
  <si>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</si>
  <si>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</si>
  <si>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</si>
  <si>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</si>
  <si>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</si>
  <si>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</si>
  <si>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</si>
  <si>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</si>
  <si>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</si>
  <si>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</si>
  <si>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</si>
  <si>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</si>
  <si>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</si>
  <si>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</si>
  <si>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</si>
  <si>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</si>
  <si>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</si>
  <si>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</si>
  <si>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</si>
  <si>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</si>
  <si>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</si>
  <si>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</si>
  <si>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</si>
  <si>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</si>
  <si>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</si>
  <si>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</si>
  <si>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</si>
  <si>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</si>
  <si>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</si>
  <si>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</si>
  <si>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</si>
  <si>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</si>
  <si>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</si>
  <si>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</si>
  <si>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</si>
  <si>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</si>
  <si>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</si>
  <si>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</si>
  <si>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</si>
  <si>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</si>
  <si>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</si>
  <si>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</si>
  <si>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</si>
  <si>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</si>
  <si>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</si>
  <si>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</si>
  <si>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</si>
  <si>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</si>
  <si>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</si>
  <si>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</si>
  <si>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</si>
  <si>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</si>
  <si>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</si>
  <si>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</si>
  <si>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</si>
  <si>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</si>
  <si>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</si>
  <si>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</si>
  <si>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</si>
  <si>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</si>
  <si>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</si>
  <si>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</si>
  <si>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</si>
  <si>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</si>
  <si>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</si>
  <si>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</si>
  <si>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</si>
  <si>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</si>
  <si>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</si>
  <si>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</si>
  <si>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</si>
  <si>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</si>
  <si>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</si>
  <si>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</si>
  <si>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</si>
  <si>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</si>
  <si>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</si>
  <si>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</si>
  <si>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</si>
  <si>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</si>
  <si>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</si>
  <si>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</si>
  <si>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</si>
  <si>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</si>
  <si>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</si>
  <si>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</si>
  <si>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</si>
  <si>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</si>
  <si>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</si>
  <si>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</si>
  <si>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</si>
  <si>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</si>
  <si>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</si>
  <si>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</si>
  <si>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</si>
  <si>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</si>
  <si>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</si>
  <si>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</si>
  <si>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</si>
  <si>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</si>
  <si>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</si>
  <si>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</si>
  <si>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</si>
  <si>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</si>
  <si>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</si>
  <si>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</si>
  <si>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</si>
  <si>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</si>
  <si>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</si>
  <si>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</si>
  <si>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</si>
  <si>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</si>
  <si>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</si>
  <si>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</si>
  <si>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</si>
  <si>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</si>
  <si>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</si>
  <si>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</si>
  <si>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</si>
  <si>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</si>
  <si>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</si>
  <si>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</si>
  <si>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</si>
  <si>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</si>
  <si>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</si>
  <si>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</si>
  <si>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</si>
  <si>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</si>
  <si>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</si>
  <si>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</si>
  <si>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</si>
  <si>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</si>
  <si>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</si>
  <si>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</si>
  <si>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</si>
  <si>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</si>
  <si>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</si>
  <si>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</si>
  <si>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</si>
  <si>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</si>
  <si>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</si>
  <si>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</si>
  <si>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</si>
  <si>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</si>
  <si>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</si>
  <si>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</si>
  <si>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</si>
  <si>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</si>
  <si>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</si>
  <si>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</si>
  <si>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</si>
  <si>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</si>
  <si>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</si>
  <si>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</si>
  <si>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</si>
  <si>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</si>
  <si>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</si>
  <si>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</si>
  <si>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</si>
  <si>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</si>
  <si>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</si>
  <si>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</si>
  <si>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</si>
  <si>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</si>
  <si>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</si>
  <si>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</si>
  <si>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</si>
  <si>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</si>
  <si>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</si>
  <si>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</si>
  <si>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</si>
  <si>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</si>
  <si>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</si>
  <si>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</si>
  <si>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</si>
  <si>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</si>
  <si>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</si>
  <si>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</si>
  <si>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</si>
  <si>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</si>
  <si>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</si>
  <si>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</si>
  <si>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</si>
  <si>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</si>
  <si>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</si>
  <si>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</si>
  <si>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</si>
  <si>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</si>
  <si>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</si>
  <si>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</si>
  <si>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</si>
  <si>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</si>
  <si>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</si>
  <si>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</si>
  <si>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</si>
  <si>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</si>
  <si>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</si>
  <si>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</si>
  <si>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</si>
  <si>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</si>
  <si>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</si>
  <si>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</si>
  <si>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</si>
  <si>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</si>
  <si>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</si>
  <si>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</si>
  <si>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</si>
  <si>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</si>
  <si>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</si>
  <si>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</si>
  <si>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</si>
  <si>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</si>
  <si>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</si>
  <si>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</si>
  <si>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</si>
  <si>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</si>
  <si>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</si>
  <si>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</si>
  <si>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</si>
  <si>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</si>
  <si>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</si>
  <si>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</si>
  <si>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</si>
  <si>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</si>
  <si>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</si>
  <si>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</si>
  <si>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</si>
  <si>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</si>
  <si>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</si>
  <si>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</si>
  <si>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</si>
  <si>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</si>
  <si>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</si>
  <si>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</si>
  <si>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</si>
  <si>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</si>
  <si>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</si>
  <si>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</si>
  <si>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</si>
  <si>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</si>
  <si>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</si>
  <si>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</si>
  <si>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</si>
  <si>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</si>
  <si>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</si>
  <si>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</si>
  <si>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</si>
  <si>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</si>
  <si>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</si>
  <si>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</si>
  <si>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</si>
  <si>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</si>
  <si>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</si>
  <si>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</si>
  <si>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</si>
  <si>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</si>
  <si>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</si>
  <si>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</si>
  <si>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</si>
  <si>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</si>
  <si>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</si>
  <si>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</si>
  <si>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</si>
  <si>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</si>
  <si>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</si>
  <si>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</si>
  <si>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</si>
  <si>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</si>
  <si>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</si>
  <si>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</si>
  <si>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</si>
  <si>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</si>
  <si>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</si>
  <si>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</si>
  <si>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</si>
  <si>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</si>
  <si>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</si>
  <si>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</si>
  <si>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</si>
  <si>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</si>
  <si>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</si>
  <si>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</si>
  <si>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</si>
  <si>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</si>
  <si>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</si>
  <si>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</si>
  <si>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</si>
  <si>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</si>
  <si>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</si>
  <si>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</si>
  <si>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</si>
  <si>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</si>
  <si>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</si>
  <si>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</si>
  <si>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</si>
  <si>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</si>
  <si>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</si>
  <si>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</si>
  <si>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</si>
  <si>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</si>
  <si>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</si>
  <si>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</si>
  <si>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</si>
  <si>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</si>
  <si>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</si>
  <si>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</si>
  <si>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</si>
  <si>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</si>
  <si>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</si>
  <si>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</si>
  <si>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</si>
  <si>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</si>
  <si>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</si>
  <si>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</si>
  <si>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</si>
  <si>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</si>
  <si>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</si>
  <si>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</si>
  <si>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</si>
  <si>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</si>
  <si>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</si>
  <si>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</si>
  <si>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</si>
  <si>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</si>
  <si>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</si>
  <si>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</si>
  <si>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</si>
  <si>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</si>
  <si>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</si>
  <si>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</si>
  <si>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</si>
  <si>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</si>
  <si>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</si>
  <si>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</si>
  <si>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</si>
  <si>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</si>
  <si>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</si>
  <si>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</si>
  <si>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</si>
  <si>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</si>
  <si>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</si>
  <si>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</si>
  <si>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</si>
  <si>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</si>
  <si>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</si>
  <si>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</si>
  <si>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</si>
  <si>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</si>
  <si>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</si>
  <si>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</si>
  <si>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</si>
  <si>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</si>
  <si>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</si>
  <si>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</si>
  <si>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</si>
  <si>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</si>
  <si>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</si>
  <si>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</si>
  <si>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</si>
  <si>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</si>
  <si>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</si>
  <si>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</si>
  <si>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</si>
  <si>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</si>
  <si>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</si>
  <si>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</si>
  <si>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</si>
  <si>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</si>
  <si>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</si>
  <si>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</si>
  <si>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</si>
  <si>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</si>
  <si>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</si>
  <si>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</si>
  <si>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</si>
  <si>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</si>
  <si>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</si>
  <si>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</si>
  <si>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</si>
  <si>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</si>
  <si>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</si>
  <si>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</si>
  <si>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</si>
  <si>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</si>
  <si>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</si>
  <si>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</si>
  <si>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</si>
  <si>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</si>
  <si>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</si>
  <si>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</si>
  <si>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</si>
  <si>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</si>
  <si>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</si>
  <si>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</si>
  <si>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</si>
  <si>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</si>
  <si>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</si>
  <si>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</si>
  <si>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</si>
  <si>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</si>
  <si>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</si>
  <si>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</si>
  <si>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</si>
  <si>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</si>
  <si>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</si>
  <si>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</si>
  <si>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</si>
  <si>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</si>
  <si>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</si>
  <si>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</si>
  <si>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</si>
  <si>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</si>
  <si>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</si>
  <si>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</si>
  <si>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</si>
  <si>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</si>
  <si>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</si>
  <si>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</si>
  <si>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</si>
  <si>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</si>
  <si>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</si>
  <si>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</si>
  <si>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</si>
  <si>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</si>
  <si>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</si>
  <si>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</si>
  <si>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</si>
  <si>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</si>
  <si>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</si>
  <si>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</si>
  <si>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</si>
  <si>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</si>
  <si>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</si>
  <si>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</si>
  <si>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</si>
  <si>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</si>
  <si>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</si>
  <si>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</si>
  <si>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</si>
  <si>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</si>
  <si>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</si>
  <si>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</si>
  <si>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</si>
  <si>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</si>
  <si>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</si>
  <si>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</si>
  <si>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</si>
  <si>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</si>
  <si>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</si>
  <si>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</si>
  <si>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</si>
  <si>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</si>
  <si>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</si>
  <si>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</si>
  <si>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</si>
  <si>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</si>
  <si>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</si>
  <si>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</si>
  <si>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</si>
  <si>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</si>
  <si>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</si>
  <si>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</si>
  <si>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</si>
  <si>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</si>
  <si>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</si>
  <si>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</si>
  <si>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</si>
  <si>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</si>
  <si>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</si>
  <si>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</si>
  <si>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</si>
  <si>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</si>
  <si>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</si>
  <si>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</si>
  <si>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</si>
  <si>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</si>
  <si>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</si>
  <si>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</si>
  <si>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</si>
  <si>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</si>
  <si>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</si>
  <si>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</si>
  <si>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</si>
  <si>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</si>
  <si>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</si>
  <si>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</si>
  <si>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</si>
  <si>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</si>
  <si>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</si>
  <si>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</si>
  <si>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</si>
  <si>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</si>
  <si>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</si>
  <si>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</si>
  <si>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</si>
  <si>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</si>
  <si>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</si>
  <si>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</si>
  <si>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</si>
  <si>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</si>
  <si>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</si>
  <si>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</si>
  <si>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</si>
  <si>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</si>
  <si>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</si>
  <si>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</si>
  <si>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</si>
  <si>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</si>
  <si>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</si>
  <si>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</si>
  <si>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</si>
  <si>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</si>
  <si>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</si>
  <si>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</si>
  <si>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</si>
  <si>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</si>
  <si>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</si>
  <si>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</si>
  <si>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</si>
  <si>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</si>
  <si>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</si>
  <si>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</si>
  <si>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</si>
  <si>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</si>
  <si>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</si>
  <si>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</si>
  <si>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</si>
  <si>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</si>
  <si>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</si>
  <si>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</si>
  <si>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</si>
  <si>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</si>
  <si>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</si>
  <si>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</si>
  <si>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</si>
  <si>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</si>
  <si>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</si>
  <si>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</si>
  <si>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</si>
  <si>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</si>
  <si>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</si>
  <si>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</si>
  <si>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</si>
  <si>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</si>
  <si>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</si>
  <si>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</si>
  <si>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</si>
  <si>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</si>
  <si>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</si>
  <si>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</si>
  <si>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</si>
  <si>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</si>
  <si>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</si>
  <si>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</si>
  <si>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</si>
  <si>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</si>
  <si>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</si>
  <si>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</si>
  <si>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</si>
  <si>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</si>
  <si>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</si>
  <si>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</si>
  <si>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</si>
  <si>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</si>
  <si>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</si>
  <si>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</si>
  <si>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</si>
  <si>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</si>
  <si>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</si>
  <si>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</si>
  <si>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</si>
  <si>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</si>
  <si>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</si>
  <si>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</si>
  <si>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</si>
  <si>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</si>
  <si>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</si>
  <si>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</si>
  <si>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</si>
  <si>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</si>
  <si>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</si>
  <si>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</si>
  <si>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</si>
  <si>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</si>
  <si>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</si>
  <si>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</si>
  <si>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</si>
  <si>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</si>
  <si>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</si>
  <si>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</si>
  <si>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</si>
  <si>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</si>
  <si>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</si>
  <si>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</si>
  <si>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</si>
  <si>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</si>
  <si>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</si>
  <si>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</si>
  <si>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</si>
  <si>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</si>
  <si>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</si>
  <si>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</si>
  <si>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</si>
  <si>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</si>
  <si>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</si>
  <si>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</si>
  <si>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</si>
  <si>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</si>
  <si>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</si>
  <si>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</si>
  <si>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</si>
  <si>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</si>
  <si>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</si>
  <si>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</si>
  <si>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</si>
  <si>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</si>
  <si>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</si>
  <si>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</si>
  <si>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</si>
  <si>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</si>
  <si>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</si>
  <si>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</si>
  <si>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</si>
  <si>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</si>
  <si>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</si>
  <si>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</si>
  <si>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</si>
  <si>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</si>
  <si>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</si>
  <si>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</si>
  <si>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</si>
  <si>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</si>
  <si>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</si>
  <si>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</si>
  <si>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</si>
  <si>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</si>
  <si>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</si>
  <si>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</si>
  <si>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</si>
  <si>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</si>
  <si>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</si>
  <si>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</si>
  <si>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</si>
  <si>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</si>
  <si>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</si>
  <si>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</si>
  <si>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</si>
  <si>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</si>
  <si>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</si>
  <si>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</si>
  <si>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</si>
  <si>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</si>
  <si>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</si>
  <si>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</si>
  <si>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</si>
  <si>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</si>
  <si>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</si>
  <si>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</si>
  <si>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</si>
  <si>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</si>
  <si>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</si>
  <si>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</si>
  <si>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</si>
  <si>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</si>
  <si>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</si>
  <si>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</si>
  <si>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</si>
  <si>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</si>
  <si>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</si>
  <si>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</si>
  <si>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</si>
  <si>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</si>
  <si>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</si>
  <si>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</si>
  <si>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</si>
  <si>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</si>
  <si>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</si>
  <si>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</si>
  <si>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</si>
  <si>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</si>
  <si>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</si>
  <si>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</si>
  <si>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</si>
  <si>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</si>
  <si>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</si>
  <si>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</si>
  <si>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</si>
  <si>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</si>
  <si>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</si>
  <si>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</si>
  <si>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</si>
  <si>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</si>
  <si>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</si>
  <si>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</si>
  <si>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</si>
  <si>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</si>
  <si>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</si>
  <si>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</si>
  <si>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</si>
  <si>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</si>
  <si>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</si>
  <si>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</si>
  <si>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</si>
  <si>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</si>
  <si>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</si>
  <si>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</si>
  <si>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</si>
  <si>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</si>
  <si>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</si>
  <si>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</si>
  <si>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</si>
  <si>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</si>
  <si>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</si>
  <si>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</si>
  <si>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</si>
  <si>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</si>
  <si>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</si>
  <si>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</si>
  <si>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</si>
  <si>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</si>
  <si>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</si>
  <si>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</si>
  <si>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</si>
  <si>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</si>
  <si>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</si>
  <si>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</si>
  <si>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</si>
  <si>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</si>
  <si>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</si>
  <si>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</si>
  <si>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</si>
  <si>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</si>
  <si>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</si>
  <si>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</si>
  <si>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</si>
  <si>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</si>
  <si>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</si>
  <si>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</si>
  <si>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</si>
  <si>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</si>
  <si>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</si>
  <si>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</si>
  <si>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</si>
  <si>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</si>
  <si>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</si>
  <si>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</si>
  <si>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</si>
  <si>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</si>
  <si>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</si>
  <si>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</si>
  <si>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</si>
  <si>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</si>
  <si>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</si>
  <si>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</si>
  <si>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</si>
  <si>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</si>
  <si>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</si>
  <si>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</si>
  <si>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</si>
  <si>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</si>
  <si>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</si>
  <si>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</si>
  <si>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</si>
  <si>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</si>
  <si>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</si>
  <si>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</si>
  <si>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</si>
  <si>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</si>
  <si>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</si>
  <si>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</si>
  <si>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</si>
  <si>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</si>
  <si>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</si>
  <si>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</si>
  <si>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</si>
  <si>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</si>
  <si>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</si>
  <si>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</si>
  <si>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</si>
  <si>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</si>
  <si>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</si>
  <si>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</si>
  <si>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</si>
  <si>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</si>
  <si>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</si>
  <si>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</si>
  <si>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</si>
  <si>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</si>
  <si>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</si>
  <si>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</si>
  <si>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</si>
  <si>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</si>
  <si>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</si>
  <si>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</si>
  <si>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</si>
  <si>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</si>
  <si>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</si>
  <si>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</si>
  <si>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</si>
  <si>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</si>
  <si>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</si>
  <si>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</si>
  <si>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</si>
  <si>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</si>
  <si>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</si>
  <si>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</si>
  <si>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</si>
  <si>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</si>
  <si>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</si>
  <si>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</si>
  <si>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</si>
  <si>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</si>
  <si>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</si>
  <si>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</si>
  <si>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</si>
  <si>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</si>
  <si>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</si>
  <si>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</si>
  <si>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</si>
  <si>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</si>
  <si>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</si>
  <si>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</si>
  <si>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</si>
  <si>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</si>
  <si>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</si>
  <si>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</si>
  <si>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</si>
  <si>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</si>
  <si>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</si>
  <si>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</si>
  <si>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</si>
  <si>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</si>
  <si>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</si>
  <si>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</si>
  <si>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</si>
  <si>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</si>
  <si>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</si>
  <si>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</si>
  <si>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</si>
  <si>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</si>
  <si>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</si>
  <si>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</si>
  <si>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</si>
  <si>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</si>
  <si>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</si>
  <si>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</si>
  <si>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</si>
  <si>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</si>
  <si>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</si>
  <si>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</si>
  <si>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</si>
  <si>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</si>
  <si>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</si>
  <si>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</si>
  <si>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</si>
  <si>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</si>
  <si>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</si>
  <si>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</si>
  <si>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</si>
  <si>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</si>
  <si>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</si>
  <si>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</si>
  <si>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</si>
  <si>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</si>
  <si>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</si>
  <si>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</si>
  <si>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</si>
  <si>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</si>
  <si>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</si>
  <si>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</si>
  <si>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</si>
  <si>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</si>
  <si>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</si>
  <si>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</si>
  <si>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</si>
  <si>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</si>
  <si>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</si>
  <si>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</si>
  <si>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</si>
  <si>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</si>
  <si>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</si>
  <si>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</si>
  <si>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</si>
  <si>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</si>
  <si>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</si>
  <si>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</si>
  <si>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</si>
  <si>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</si>
  <si>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</si>
  <si>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</si>
  <si>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</si>
  <si>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</si>
  <si>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</si>
  <si>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</si>
  <si>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</si>
  <si>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</si>
  <si>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</si>
  <si>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</si>
  <si>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</si>
  <si>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</si>
  <si>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</si>
  <si>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</si>
  <si>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</si>
  <si>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</si>
  <si>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</si>
  <si>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</si>
  <si>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</si>
  <si>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</si>
  <si>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</si>
  <si>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</si>
  <si>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</si>
  <si>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</si>
  <si>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</si>
  <si>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</si>
  <si>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</si>
  <si>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</si>
  <si>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</si>
  <si>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</si>
  <si>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</si>
  <si>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</si>
  <si>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</si>
  <si>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</si>
  <si>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</si>
  <si>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</si>
  <si>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</si>
  <si>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</si>
  <si>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</si>
  <si>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</si>
  <si>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</si>
  <si>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</si>
  <si>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</si>
  <si>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</si>
  <si>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</si>
  <si>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</si>
  <si>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</si>
  <si>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</si>
  <si>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</si>
  <si>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</si>
  <si>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</si>
  <si>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</si>
  <si>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</si>
  <si>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</si>
  <si>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</si>
  <si>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</si>
  <si>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</si>
  <si>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</si>
  <si>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</si>
  <si>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</si>
  <si>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</si>
  <si>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</si>
  <si>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</si>
  <si>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</si>
  <si>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</si>
  <si>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</si>
  <si>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</si>
  <si>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</si>
  <si>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</si>
  <si>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</si>
  <si>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</si>
  <si>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</si>
  <si>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</si>
  <si>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</si>
  <si>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</si>
  <si>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</si>
  <si>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</si>
  <si>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</si>
  <si>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</si>
  <si>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</si>
  <si>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</si>
  <si>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</si>
  <si>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</si>
  <si>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</si>
  <si>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</si>
  <si>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</si>
  <si>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</si>
  <si>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</si>
  <si>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</si>
  <si>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</si>
  <si>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</si>
  <si>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</si>
  <si>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</si>
  <si>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</si>
  <si>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</si>
  <si>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</si>
  <si>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</si>
  <si>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</si>
  <si>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</si>
  <si>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</si>
  <si>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</si>
  <si>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</si>
  <si>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</si>
  <si>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</si>
  <si>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</si>
  <si>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</si>
  <si>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</si>
  <si>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</si>
  <si>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</si>
  <si>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</si>
  <si>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</si>
  <si>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</si>
  <si>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</si>
  <si>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</si>
  <si>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</si>
  <si>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</si>
  <si>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</si>
  <si>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</si>
  <si>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</si>
  <si>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</si>
  <si>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</si>
  <si>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</si>
  <si>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</si>
  <si>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</si>
  <si>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</si>
  <si>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</si>
  <si>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</si>
  <si>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</si>
  <si>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</si>
  <si>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</si>
  <si>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</si>
  <si>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</si>
  <si>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</si>
  <si>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</si>
  <si>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</si>
  <si>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</si>
  <si>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</si>
  <si>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</si>
  <si>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</si>
  <si>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</si>
  <si>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</si>
  <si>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</si>
  <si>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</si>
  <si>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</si>
  <si>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</si>
  <si>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</si>
  <si>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</si>
  <si>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</si>
  <si>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</si>
  <si>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</si>
  <si>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</si>
  <si>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</si>
  <si>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</si>
  <si>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</si>
  <si>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</si>
  <si>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</si>
  <si>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</si>
  <si>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</si>
  <si>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</si>
  <si>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</si>
  <si>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</si>
  <si>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</si>
  <si>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</si>
  <si>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</si>
  <si>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</si>
  <si>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</si>
  <si>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</si>
  <si>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</si>
  <si>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</si>
  <si>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</si>
  <si>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</si>
  <si>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</si>
  <si>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</si>
  <si>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</si>
  <si>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</si>
  <si>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</si>
  <si>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</si>
  <si>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</si>
  <si>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</si>
  <si>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</si>
  <si>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</si>
  <si>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</si>
  <si>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</si>
  <si>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</si>
  <si>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</si>
  <si>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</si>
  <si>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</si>
  <si>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</si>
  <si>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</si>
  <si>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</si>
  <si>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</si>
  <si>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</si>
  <si>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</si>
  <si>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</si>
  <si>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</si>
  <si>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</si>
  <si>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</si>
  <si>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</si>
  <si>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</si>
  <si>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</si>
  <si>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</si>
  <si>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</si>
  <si>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</si>
  <si>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</si>
  <si>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</si>
  <si>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</si>
  <si>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</si>
  <si>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</si>
  <si>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</si>
  <si>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</si>
  <si>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</si>
  <si>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</si>
  <si>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</si>
  <si>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</si>
  <si>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</si>
  <si>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</si>
  <si>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</si>
  <si>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</si>
  <si>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</si>
  <si>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</si>
  <si>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</si>
  <si>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</si>
  <si>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</si>
  <si>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</si>
  <si>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</si>
  <si>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</si>
  <si>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</si>
  <si>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</si>
  <si>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</si>
  <si>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</si>
  <si>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</si>
  <si>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</si>
  <si>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</si>
  <si>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</si>
  <si>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</si>
  <si>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</si>
  <si>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</si>
  <si>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</si>
  <si>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</si>
  <si>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</si>
  <si>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</si>
  <si>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</si>
  <si>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</si>
  <si>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</si>
  <si>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</si>
  <si>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</si>
  <si>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</si>
  <si>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</si>
  <si>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</si>
  <si>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</si>
  <si>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</si>
  <si>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</si>
  <si>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</si>
  <si>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</si>
  <si>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</si>
  <si>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</si>
  <si>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</si>
  <si>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</si>
  <si>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</si>
  <si>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</si>
  <si>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</si>
  <si>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</si>
  <si>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</si>
  <si>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</si>
  <si>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</si>
  <si>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</si>
  <si>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</si>
  <si>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</si>
  <si>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</si>
  <si>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</si>
  <si>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</si>
  <si>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</si>
  <si>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</si>
  <si>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</si>
  <si>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</si>
  <si>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</si>
  <si>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</si>
  <si>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</si>
  <si>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</si>
  <si>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</si>
  <si>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</si>
  <si>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</si>
  <si>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</si>
  <si>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</si>
  <si>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</si>
  <si>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</si>
  <si>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</si>
  <si>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</si>
  <si>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</si>
  <si>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</si>
  <si>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</si>
  <si>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</si>
  <si>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</si>
  <si>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</si>
  <si>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</si>
  <si>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</si>
  <si>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</si>
  <si>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</si>
  <si>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</si>
  <si>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</si>
  <si>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</si>
  <si>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</si>
  <si>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</si>
  <si>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</si>
  <si>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</si>
  <si>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</si>
  <si>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</si>
  <si>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</si>
  <si>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</si>
  <si>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</si>
  <si>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</si>
  <si>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</si>
  <si>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</si>
  <si>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</si>
  <si>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</si>
  <si>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</si>
  <si>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</si>
  <si>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</si>
  <si>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</si>
  <si>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</si>
  <si>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</si>
  <si>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</si>
  <si>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</si>
  <si>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</si>
  <si>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</si>
  <si>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</si>
  <si>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</si>
  <si>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</si>
  <si>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</si>
  <si>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</si>
  <si>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</si>
  <si>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</si>
  <si>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</si>
  <si>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</si>
  <si>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</si>
  <si>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</si>
  <si>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</si>
  <si>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</si>
  <si>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</si>
  <si>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</si>
  <si>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</si>
  <si>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</si>
  <si>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</si>
  <si>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</si>
  <si>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</si>
  <si>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</si>
  <si>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</si>
  <si>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</si>
  <si>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</si>
  <si>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</si>
  <si>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</si>
  <si>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</si>
  <si>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</si>
  <si>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</si>
  <si>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</si>
  <si>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</si>
  <si>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</si>
  <si>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</si>
  <si>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</si>
  <si>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</si>
  <si>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</si>
  <si>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</si>
  <si>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</si>
  <si>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</si>
  <si>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</si>
  <si>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</si>
  <si>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</si>
  <si>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</si>
  <si>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</si>
  <si>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</si>
  <si>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</si>
  <si>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</si>
  <si>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</si>
  <si>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</si>
  <si>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</si>
  <si>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</si>
  <si>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</si>
  <si>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</si>
  <si>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</si>
  <si>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</si>
  <si>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</si>
  <si>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</si>
  <si>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</si>
  <si>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</si>
  <si>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</si>
  <si>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</si>
  <si>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</si>
  <si>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</si>
  <si>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</si>
  <si>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</si>
  <si>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</si>
  <si>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</si>
  <si>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</si>
  <si>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</si>
  <si>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</si>
  <si>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</si>
  <si>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</si>
  <si>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</si>
  <si>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</si>
  <si>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</si>
  <si>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</si>
  <si>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</si>
  <si>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</si>
  <si>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</si>
  <si>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</si>
  <si>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</si>
  <si>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</si>
  <si>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</si>
  <si>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</si>
  <si>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</si>
  <si>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</si>
  <si>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</si>
  <si>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</si>
  <si>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</si>
  <si>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</si>
  <si>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</si>
  <si>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</si>
  <si>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</si>
  <si>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</si>
  <si>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</si>
  <si>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</si>
  <si>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</si>
  <si>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</si>
  <si>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</si>
  <si>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</si>
  <si>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</si>
  <si>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</si>
  <si>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</si>
  <si>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</si>
  <si>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</si>
  <si>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</si>
  <si>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</si>
  <si>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</si>
  <si>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</si>
  <si>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</si>
  <si>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</si>
  <si>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</si>
  <si>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</si>
  <si>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</si>
  <si>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</si>
  <si>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</si>
  <si>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</si>
  <si>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</si>
  <si>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</si>
  <si>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</si>
  <si>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</si>
  <si>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</si>
  <si>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</si>
  <si>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</si>
  <si>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</si>
  <si>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</si>
  <si>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</si>
  <si>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</si>
  <si>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</si>
  <si>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</si>
  <si>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</si>
  <si>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</si>
  <si>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</si>
  <si>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</si>
  <si>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</si>
  <si>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</si>
  <si>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</si>
  <si>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</si>
  <si>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</si>
  <si>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</si>
  <si>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</si>
  <si>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</si>
  <si>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</si>
  <si>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</si>
  <si>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</si>
  <si>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</si>
  <si>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</si>
  <si>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</si>
  <si>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</si>
  <si>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</si>
  <si>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</si>
  <si>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</si>
  <si>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</si>
  <si>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</si>
  <si>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</si>
  <si>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</si>
  <si>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</si>
  <si>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</si>
  <si>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</si>
  <si>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</si>
  <si>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</si>
  <si>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</si>
  <si>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</si>
  <si>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</si>
  <si>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</si>
  <si>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</si>
  <si>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</si>
  <si>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</si>
  <si>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</si>
  <si>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</si>
  <si>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</si>
  <si>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</si>
  <si>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</si>
  <si>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</si>
  <si>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</si>
  <si>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</si>
  <si>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</si>
  <si>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</si>
  <si>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</si>
  <si>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</si>
  <si>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</si>
  <si>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</si>
  <si>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</si>
  <si>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</si>
  <si>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</si>
  <si>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</si>
  <si>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</si>
  <si>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</si>
  <si>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</si>
  <si>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</si>
  <si>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</si>
  <si>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</si>
  <si>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</si>
  <si>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</si>
  <si>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</si>
  <si>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</si>
  <si>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</si>
  <si>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</si>
  <si>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</si>
  <si>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</si>
  <si>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</si>
  <si>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</si>
  <si>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</si>
  <si>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</si>
  <si>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</si>
  <si>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</si>
  <si>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</si>
  <si>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</si>
  <si>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</si>
  <si>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</si>
  <si>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</si>
  <si>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</si>
  <si>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</si>
  <si>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</si>
  <si>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</si>
  <si>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</si>
  <si>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</si>
  <si>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</si>
  <si>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</si>
  <si>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</si>
  <si>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</si>
  <si>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</si>
  <si>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</si>
  <si>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</si>
  <si>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</si>
  <si>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</si>
  <si>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</si>
  <si>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</si>
  <si>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</si>
  <si>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</si>
  <si>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</si>
  <si>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</si>
  <si>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</si>
  <si>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</si>
  <si>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</si>
  <si>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</si>
  <si>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</si>
  <si>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</si>
  <si>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</si>
  <si>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</si>
  <si>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</si>
  <si>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</si>
  <si>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</si>
  <si>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</si>
  <si>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</si>
  <si>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</si>
  <si>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</si>
  <si>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</si>
  <si>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</si>
  <si>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</si>
  <si>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</si>
  <si>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</si>
  <si>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</si>
  <si>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</si>
  <si>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</si>
  <si>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</si>
  <si>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</si>
  <si>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</si>
  <si>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</si>
  <si>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</si>
  <si>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</si>
  <si>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</si>
  <si>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</si>
  <si>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</si>
  <si>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</si>
  <si>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</si>
  <si>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</si>
  <si>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</si>
  <si>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</si>
  <si>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</si>
  <si>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</si>
  <si>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</si>
  <si>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</si>
  <si>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</si>
  <si>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</si>
  <si>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</si>
  <si>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</si>
  <si>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</si>
  <si>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</si>
  <si>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</si>
  <si>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</si>
  <si>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</si>
  <si>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</si>
  <si>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</si>
  <si>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</si>
  <si>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</si>
  <si>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</si>
  <si>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</si>
  <si>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</si>
  <si>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</si>
  <si>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</si>
  <si>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</si>
  <si>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</si>
  <si>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</si>
  <si>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</si>
  <si>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</si>
  <si>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</si>
  <si>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</si>
  <si>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</si>
  <si>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</si>
  <si>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</si>
  <si>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</si>
  <si>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</si>
  <si>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</si>
  <si>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</si>
  <si>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</si>
  <si>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</si>
  <si>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</si>
  <si>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</si>
  <si>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</si>
  <si>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</si>
  <si>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</si>
  <si>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</si>
  <si>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</si>
  <si>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</si>
  <si>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</si>
  <si>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</si>
  <si>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</si>
  <si>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</si>
  <si>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</si>
  <si>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</si>
  <si>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</si>
  <si>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</si>
  <si>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</si>
  <si>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</si>
  <si>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</si>
  <si>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</si>
  <si>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</si>
  <si>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</si>
  <si>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</si>
  <si>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</si>
  <si>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</si>
  <si>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</si>
  <si>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</si>
  <si>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</si>
  <si>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</si>
  <si>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</si>
  <si>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</si>
  <si>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</si>
  <si>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</si>
  <si>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</si>
  <si>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</si>
  <si>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</si>
  <si>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</si>
  <si>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</si>
  <si>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</si>
  <si>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</si>
  <si>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</si>
  <si>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</si>
  <si>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</si>
  <si>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</si>
  <si>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</si>
  <si>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</si>
  <si>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</si>
  <si>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</si>
  <si>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</si>
  <si>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</si>
  <si>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</si>
  <si>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</si>
  <si>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</si>
  <si>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</si>
  <si>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</si>
  <si>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</si>
  <si>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</si>
  <si>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</si>
  <si>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</si>
  <si>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</si>
  <si>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</si>
  <si>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</si>
  <si>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</si>
  <si>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</si>
  <si>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</si>
  <si>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</si>
  <si>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</si>
  <si>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</si>
  <si>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</si>
  <si>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</si>
  <si>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</si>
  <si>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</si>
  <si>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</si>
  <si>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</si>
  <si>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</si>
  <si>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</si>
  <si>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</si>
  <si>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</si>
  <si>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</si>
  <si>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</si>
  <si>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</si>
  <si>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</si>
  <si>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</si>
  <si>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</si>
  <si>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</si>
  <si>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</si>
  <si>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</si>
  <si>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</si>
  <si>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</si>
  <si>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</si>
  <si>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</si>
  <si>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</si>
  <si>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</si>
  <si>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</si>
  <si>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</si>
  <si>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</si>
  <si>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</si>
  <si>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</si>
  <si>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</si>
  <si>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</si>
  <si>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</si>
  <si>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</si>
  <si>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</si>
  <si>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</si>
  <si>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</si>
  <si>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</si>
  <si>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</si>
  <si>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</si>
  <si>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</si>
  <si>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</si>
  <si>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</si>
  <si>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</si>
  <si>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</si>
  <si>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</si>
  <si>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</si>
  <si>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</si>
  <si>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</si>
  <si>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</si>
  <si>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</si>
  <si>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</si>
  <si>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</si>
  <si>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</si>
  <si>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</si>
  <si>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</si>
  <si>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</si>
  <si>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</si>
  <si>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</si>
  <si>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</si>
  <si>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</si>
  <si>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</si>
  <si>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</si>
  <si>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</si>
  <si>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</si>
  <si>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</si>
  <si>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</si>
  <si>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</si>
  <si>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</si>
  <si>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</si>
  <si>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</si>
  <si>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</si>
  <si>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</si>
  <si>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</si>
  <si>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</si>
  <si>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</si>
  <si>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</si>
  <si>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</si>
  <si>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</si>
  <si>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</si>
  <si>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</si>
  <si>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</si>
  <si>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</si>
  <si>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</si>
  <si>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</si>
  <si>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</si>
  <si>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</si>
  <si>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</si>
  <si>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</si>
  <si>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</si>
  <si>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</si>
  <si>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DOMAŠINEC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</si>
</sst>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1011375.2400000001</v>
      </c>
      <c r="D2" s="6">
        <f>'PR-RAS'!E6</f>
        <v>1323538.25</v>
      </c>
      <c r="E2" s="6">
        <v>0</v>
      </c>
      <c r="F2" s="6">
        <v>0</v>
      </c>
      <c r="G2" s="7">
        <f t="shared" ref="G2:G264" si="0">(B2/1000)*(C2*1+D2*2)</f>
        <v>3658.4517400000004</v>
      </c>
      <c r="H2" s="7">
        <f t="shared" ref="H2:H264" si="1">ABS(C2-ROUND(C2,0))+ABS(D2-ROUND(D2,0))</f>
        <v>0.4900000001071021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941972.26000000013</v>
      </c>
      <c r="D46" s="1">
        <f>'PR-RAS'!E50</f>
        <v>1197194.99</v>
      </c>
      <c r="E46" s="1">
        <v>0</v>
      </c>
      <c r="F46" s="1">
        <v>0</v>
      </c>
      <c r="G46" s="2">
        <f t="shared" si="0"/>
        <v>150136.3008</v>
      </c>
      <c r="H46" s="2">
        <f t="shared" si="1"/>
        <v>0.27000000013504177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939360.1100000001</v>
      </c>
      <c r="D64" s="1">
        <f>'PR-RAS'!E68</f>
        <v>1193069.3500000001</v>
      </c>
      <c r="E64" s="1">
        <v>0</v>
      </c>
      <c r="F64" s="1">
        <v>0</v>
      </c>
      <c r="G64" s="2">
        <f t="shared" si="0"/>
        <v>209506.42503000004</v>
      </c>
      <c r="H64" s="2">
        <f t="shared" si="1"/>
        <v>0.46000000019557774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926696.18</v>
      </c>
      <c r="D65" s="1">
        <f>'PR-RAS'!E69</f>
        <v>1193069.3500000001</v>
      </c>
      <c r="E65" s="1">
        <v>0</v>
      </c>
      <c r="F65" s="1">
        <v>0</v>
      </c>
      <c r="G65" s="2">
        <f t="shared" si="0"/>
        <v>212021.43232000002</v>
      </c>
      <c r="H65" s="2">
        <f t="shared" si="1"/>
        <v>0.530000000144355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12663.93</v>
      </c>
      <c r="D66" s="1">
        <f>'PR-RAS'!E70</f>
        <v>0</v>
      </c>
      <c r="E66" s="1">
        <v>0</v>
      </c>
      <c r="F66" s="1">
        <v>0</v>
      </c>
      <c r="G66" s="2">
        <f t="shared" si="0"/>
        <v>823.15545000000009</v>
      </c>
      <c r="H66" s="2">
        <f t="shared" si="1"/>
        <v>6.9999999999708962E-2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2612.15</v>
      </c>
      <c r="D70" s="1">
        <f>'PR-RAS'!E74</f>
        <v>4125.6400000000003</v>
      </c>
      <c r="E70" s="1">
        <v>0</v>
      </c>
      <c r="F70" s="1">
        <v>0</v>
      </c>
      <c r="G70" s="2">
        <f t="shared" si="0"/>
        <v>749.57667000000004</v>
      </c>
      <c r="H70" s="2">
        <f t="shared" si="1"/>
        <v>0.50999999999976353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2612.15</v>
      </c>
      <c r="D71" s="1">
        <f>'PR-RAS'!E75</f>
        <v>4125.6400000000003</v>
      </c>
      <c r="E71" s="1">
        <v>0</v>
      </c>
      <c r="F71" s="1">
        <v>0</v>
      </c>
      <c r="G71" s="2">
        <f t="shared" si="0"/>
        <v>760.44010000000014</v>
      </c>
      <c r="H71" s="2">
        <f t="shared" si="1"/>
        <v>0.50999999999976353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4.93</v>
      </c>
      <c r="D78" s="1">
        <f>'PR-RAS'!E82</f>
        <v>9.1999999999999993</v>
      </c>
      <c r="E78" s="1">
        <v>0</v>
      </c>
      <c r="F78" s="1">
        <v>0</v>
      </c>
      <c r="G78" s="2">
        <f t="shared" si="0"/>
        <v>1.7964099999999998</v>
      </c>
      <c r="H78" s="2">
        <f t="shared" si="1"/>
        <v>0.26999999999999957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4.93</v>
      </c>
      <c r="D79" s="1">
        <f>'PR-RAS'!E83</f>
        <v>9.1999999999999993</v>
      </c>
      <c r="E79" s="1">
        <v>0</v>
      </c>
      <c r="F79" s="1">
        <v>0</v>
      </c>
      <c r="G79" s="2">
        <f t="shared" si="0"/>
        <v>1.8197399999999999</v>
      </c>
      <c r="H79" s="2">
        <f t="shared" si="1"/>
        <v>0.26999999999999957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4.93</v>
      </c>
      <c r="D81" s="1">
        <f>'PR-RAS'!E85</f>
        <v>9.1999999999999993</v>
      </c>
      <c r="E81" s="1">
        <v>0</v>
      </c>
      <c r="F81" s="1">
        <v>0</v>
      </c>
      <c r="G81" s="2">
        <f t="shared" si="0"/>
        <v>1.8663999999999998</v>
      </c>
      <c r="H81" s="2">
        <f t="shared" si="1"/>
        <v>0.26999999999999957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19262.689999999999</v>
      </c>
      <c r="D102" s="1">
        <f>'PR-RAS'!E106</f>
        <v>19062.8</v>
      </c>
      <c r="E102" s="1">
        <v>0</v>
      </c>
      <c r="F102" s="1">
        <v>0</v>
      </c>
      <c r="G102" s="2">
        <f t="shared" si="0"/>
        <v>5796.2172899999996</v>
      </c>
      <c r="H102" s="2">
        <f t="shared" si="1"/>
        <v>0.51000000000203727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19262.689999999999</v>
      </c>
      <c r="D108" s="1">
        <f>'PR-RAS'!E112</f>
        <v>19062.8</v>
      </c>
      <c r="E108" s="1">
        <v>0</v>
      </c>
      <c r="F108" s="1">
        <v>0</v>
      </c>
      <c r="G108" s="2">
        <f t="shared" si="0"/>
        <v>6140.5470299999988</v>
      </c>
      <c r="H108" s="2">
        <f t="shared" si="1"/>
        <v>0.51000000000203727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19262.689999999999</v>
      </c>
      <c r="D113" s="1">
        <f>'PR-RAS'!E117</f>
        <v>19062.8</v>
      </c>
      <c r="E113" s="1">
        <v>0</v>
      </c>
      <c r="F113" s="1">
        <v>0</v>
      </c>
      <c r="G113" s="2">
        <f t="shared" si="0"/>
        <v>6427.4884799999991</v>
      </c>
      <c r="H113" s="2">
        <f t="shared" si="1"/>
        <v>0.51000000000203727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2376.2200000000003</v>
      </c>
      <c r="D120" s="1">
        <f>'PR-RAS'!E124</f>
        <v>2788.55</v>
      </c>
      <c r="E120" s="1">
        <v>0</v>
      </c>
      <c r="F120" s="1">
        <v>0</v>
      </c>
      <c r="G120" s="2">
        <f t="shared" si="0"/>
        <v>946.44508000000008</v>
      </c>
      <c r="H120" s="2">
        <f t="shared" si="1"/>
        <v>0.67000000000007276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27.8</v>
      </c>
      <c r="D121" s="1">
        <f>'PR-RAS'!E125</f>
        <v>38.799999999999997</v>
      </c>
      <c r="E121" s="1">
        <v>0</v>
      </c>
      <c r="F121" s="1">
        <v>0</v>
      </c>
      <c r="G121" s="2">
        <f t="shared" si="0"/>
        <v>12.647999999999998</v>
      </c>
      <c r="H121" s="2">
        <f t="shared" si="1"/>
        <v>0.40000000000000213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27.8</v>
      </c>
      <c r="D122" s="1">
        <f>'PR-RAS'!E126</f>
        <v>38.799999999999997</v>
      </c>
      <c r="E122" s="1">
        <v>0</v>
      </c>
      <c r="F122" s="1">
        <v>0</v>
      </c>
      <c r="G122" s="2">
        <f t="shared" si="0"/>
        <v>12.753399999999999</v>
      </c>
      <c r="H122" s="2">
        <f t="shared" si="1"/>
        <v>0.40000000000000213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2348.42</v>
      </c>
      <c r="D124" s="1">
        <f>'PR-RAS'!E128</f>
        <v>2749.75</v>
      </c>
      <c r="E124" s="1">
        <v>0</v>
      </c>
      <c r="F124" s="1">
        <v>0</v>
      </c>
      <c r="G124" s="2">
        <f t="shared" si="0"/>
        <v>965.29416000000003</v>
      </c>
      <c r="H124" s="2">
        <f t="shared" si="1"/>
        <v>0.67000000000007276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901.69</v>
      </c>
      <c r="D125" s="1">
        <f>'PR-RAS'!E129</f>
        <v>2037.3</v>
      </c>
      <c r="E125" s="1">
        <v>0</v>
      </c>
      <c r="F125" s="1">
        <v>0</v>
      </c>
      <c r="G125" s="2">
        <f t="shared" si="0"/>
        <v>617.05996000000005</v>
      </c>
      <c r="H125" s="2">
        <f t="shared" si="1"/>
        <v>0.60999999999989996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1446.73</v>
      </c>
      <c r="D126" s="1">
        <f>'PR-RAS'!E130</f>
        <v>712.45</v>
      </c>
      <c r="E126" s="1">
        <v>0</v>
      </c>
      <c r="F126" s="1">
        <v>0</v>
      </c>
      <c r="G126" s="2">
        <f t="shared" si="0"/>
        <v>358.95375000000001</v>
      </c>
      <c r="H126" s="2">
        <f t="shared" si="1"/>
        <v>0.72000000000002728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46892.39</v>
      </c>
      <c r="D129" s="1">
        <f>'PR-RAS'!E133</f>
        <v>104412.70999999999</v>
      </c>
      <c r="E129" s="1">
        <v>0</v>
      </c>
      <c r="F129" s="1">
        <v>0</v>
      </c>
      <c r="G129" s="2">
        <f t="shared" si="0"/>
        <v>32731.879680000002</v>
      </c>
      <c r="H129" s="2">
        <f t="shared" si="1"/>
        <v>0.680000000007567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46892.39</v>
      </c>
      <c r="D130" s="1">
        <f>'PR-RAS'!E134</f>
        <v>104412.70999999999</v>
      </c>
      <c r="E130" s="1">
        <v>0</v>
      </c>
      <c r="F130" s="1">
        <v>0</v>
      </c>
      <c r="G130" s="2">
        <f t="shared" si="0"/>
        <v>32987.59749</v>
      </c>
      <c r="H130" s="2">
        <f t="shared" si="1"/>
        <v>0.680000000007567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46892.39</v>
      </c>
      <c r="D131" s="1">
        <f>'PR-RAS'!E135</f>
        <v>51825.21</v>
      </c>
      <c r="E131" s="1">
        <v>0</v>
      </c>
      <c r="F131" s="1">
        <v>0</v>
      </c>
      <c r="G131" s="2">
        <f t="shared" si="0"/>
        <v>19570.565300000002</v>
      </c>
      <c r="H131" s="2">
        <f t="shared" si="1"/>
        <v>0.59999999999854481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52587.5</v>
      </c>
      <c r="E132" s="1">
        <v>0</v>
      </c>
      <c r="F132" s="1">
        <v>0</v>
      </c>
      <c r="G132" s="2">
        <f t="shared" si="0"/>
        <v>13777.925000000001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866.75</v>
      </c>
      <c r="D135" s="1">
        <f>'PR-RAS'!E139</f>
        <v>70</v>
      </c>
      <c r="E135" s="1">
        <v>0</v>
      </c>
      <c r="F135" s="1">
        <v>0</v>
      </c>
      <c r="G135" s="2">
        <f t="shared" si="0"/>
        <v>134.90450000000001</v>
      </c>
      <c r="H135" s="2">
        <f t="shared" si="1"/>
        <v>0.25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866.75</v>
      </c>
      <c r="D146" s="1">
        <f>'PR-RAS'!E150</f>
        <v>70</v>
      </c>
      <c r="E146" s="1">
        <v>0</v>
      </c>
      <c r="F146" s="1">
        <v>0</v>
      </c>
      <c r="G146" s="2">
        <f t="shared" si="0"/>
        <v>145.97874999999999</v>
      </c>
      <c r="H146" s="2">
        <f t="shared" si="1"/>
        <v>0.25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986249.96</v>
      </c>
      <c r="D147" s="1">
        <f>'PR-RAS'!E151</f>
        <v>1295389.8</v>
      </c>
      <c r="E147" s="1">
        <v>0</v>
      </c>
      <c r="F147" s="1">
        <v>0</v>
      </c>
      <c r="G147" s="2">
        <f t="shared" si="0"/>
        <v>522246.31575999997</v>
      </c>
      <c r="H147" s="2">
        <f t="shared" si="1"/>
        <v>0.23999999999068677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833437.27999999991</v>
      </c>
      <c r="D148" s="1">
        <f>'PR-RAS'!E152</f>
        <v>1083647.1000000001</v>
      </c>
      <c r="E148" s="1">
        <v>0</v>
      </c>
      <c r="F148" s="1">
        <v>0</v>
      </c>
      <c r="G148" s="2">
        <f t="shared" si="0"/>
        <v>441107.52755999996</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676314.85999999987</v>
      </c>
      <c r="D149" s="1">
        <f>'PR-RAS'!E153</f>
        <v>892674.44000000006</v>
      </c>
      <c r="E149" s="1">
        <v>0</v>
      </c>
      <c r="F149" s="1">
        <v>0</v>
      </c>
      <c r="G149" s="2">
        <f t="shared" si="0"/>
        <v>364326.23352000001</v>
      </c>
      <c r="H149" s="2">
        <f t="shared" si="1"/>
        <v>0.58000000019092113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646402.82999999996</v>
      </c>
      <c r="D150" s="1">
        <f>'PR-RAS'!E154</f>
        <v>844080.05</v>
      </c>
      <c r="E150" s="1">
        <v>0</v>
      </c>
      <c r="F150" s="1">
        <v>0</v>
      </c>
      <c r="G150" s="2">
        <f t="shared" si="0"/>
        <v>347849.87657000002</v>
      </c>
      <c r="H150" s="2">
        <f t="shared" si="1"/>
        <v>0.22000000008847564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10159.709999999999</v>
      </c>
      <c r="D152" s="1">
        <f>'PR-RAS'!E156</f>
        <v>19720.22</v>
      </c>
      <c r="E152" s="1">
        <v>0</v>
      </c>
      <c r="F152" s="1">
        <v>0</v>
      </c>
      <c r="G152" s="2">
        <f t="shared" si="0"/>
        <v>7489.6226500000002</v>
      </c>
      <c r="H152" s="2">
        <f t="shared" si="1"/>
        <v>0.51000000000203727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19752.32</v>
      </c>
      <c r="D153" s="1">
        <f>'PR-RAS'!E157</f>
        <v>28874.17</v>
      </c>
      <c r="E153" s="1">
        <v>0</v>
      </c>
      <c r="F153" s="1">
        <v>0</v>
      </c>
      <c r="G153" s="2">
        <f t="shared" si="0"/>
        <v>11780.10032</v>
      </c>
      <c r="H153" s="2">
        <f t="shared" si="1"/>
        <v>0.48999999999796273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43757.37</v>
      </c>
      <c r="D154" s="1">
        <f>'PR-RAS'!E158</f>
        <v>42882.33</v>
      </c>
      <c r="E154" s="1">
        <v>0</v>
      </c>
      <c r="F154" s="1">
        <v>0</v>
      </c>
      <c r="G154" s="2">
        <f t="shared" si="0"/>
        <v>19816.870589999999</v>
      </c>
      <c r="H154" s="2">
        <f t="shared" si="1"/>
        <v>0.70000000000436557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113365.05</v>
      </c>
      <c r="D155" s="1">
        <f>'PR-RAS'!E159</f>
        <v>148090.32999999999</v>
      </c>
      <c r="E155" s="1">
        <v>0</v>
      </c>
      <c r="F155" s="1">
        <v>0</v>
      </c>
      <c r="G155" s="2">
        <f t="shared" si="0"/>
        <v>63070.039339999996</v>
      </c>
      <c r="H155" s="2">
        <f t="shared" si="1"/>
        <v>0.3799999999901047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227.25</v>
      </c>
      <c r="D156" s="1">
        <f>'PR-RAS'!E160</f>
        <v>0</v>
      </c>
      <c r="E156" s="1">
        <v>0</v>
      </c>
      <c r="F156" s="1">
        <v>0</v>
      </c>
      <c r="G156" s="2">
        <f t="shared" si="0"/>
        <v>35.223750000000003</v>
      </c>
      <c r="H156" s="2">
        <f t="shared" si="1"/>
        <v>0.25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113132.44</v>
      </c>
      <c r="D157" s="1">
        <f>'PR-RAS'!E161</f>
        <v>148090.32999999999</v>
      </c>
      <c r="E157" s="1">
        <v>0</v>
      </c>
      <c r="F157" s="1">
        <v>0</v>
      </c>
      <c r="G157" s="2">
        <f t="shared" si="0"/>
        <v>63852.843599999993</v>
      </c>
      <c r="H157" s="2">
        <f t="shared" si="1"/>
        <v>0.76999999998952262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5.36</v>
      </c>
      <c r="D158" s="1">
        <f>'PR-RAS'!E162</f>
        <v>0</v>
      </c>
      <c r="E158" s="1">
        <v>0</v>
      </c>
      <c r="F158" s="1">
        <v>0</v>
      </c>
      <c r="G158" s="2">
        <f t="shared" si="0"/>
        <v>0.84152000000000005</v>
      </c>
      <c r="H158" s="2">
        <f t="shared" si="1"/>
        <v>0.36000000000000032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150931.61000000002</v>
      </c>
      <c r="D159" s="1">
        <f>'PR-RAS'!E163</f>
        <v>209057.74</v>
      </c>
      <c r="E159" s="1">
        <v>0</v>
      </c>
      <c r="F159" s="1">
        <v>0</v>
      </c>
      <c r="G159" s="2">
        <f t="shared" si="0"/>
        <v>89909.440219999989</v>
      </c>
      <c r="H159" s="2">
        <f t="shared" si="1"/>
        <v>0.64999999999417923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38142.089999999997</v>
      </c>
      <c r="D160" s="1">
        <f>'PR-RAS'!E164</f>
        <v>41646.090000000004</v>
      </c>
      <c r="E160" s="1">
        <v>0</v>
      </c>
      <c r="F160" s="1">
        <v>0</v>
      </c>
      <c r="G160" s="2">
        <f t="shared" si="0"/>
        <v>19308.048930000001</v>
      </c>
      <c r="H160" s="2">
        <f t="shared" si="1"/>
        <v>0.18000000000029104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2037.02</v>
      </c>
      <c r="D161" s="1">
        <f>'PR-RAS'!E165</f>
        <v>3379.12</v>
      </c>
      <c r="E161" s="1">
        <v>0</v>
      </c>
      <c r="F161" s="1">
        <v>0</v>
      </c>
      <c r="G161" s="2">
        <f t="shared" si="0"/>
        <v>1407.2416000000001</v>
      </c>
      <c r="H161" s="2">
        <f t="shared" si="1"/>
        <v>0.13999999999987267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34289.870000000003</v>
      </c>
      <c r="D162" s="1">
        <f>'PR-RAS'!E166</f>
        <v>35813.97</v>
      </c>
      <c r="E162" s="1">
        <v>0</v>
      </c>
      <c r="F162" s="1">
        <v>0</v>
      </c>
      <c r="G162" s="2">
        <f t="shared" si="0"/>
        <v>17052.76741</v>
      </c>
      <c r="H162" s="2">
        <f t="shared" si="1"/>
        <v>0.1599999999962165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v>
      </c>
      <c r="D163" s="1">
        <f>'PR-RAS'!E167</f>
        <v>135</v>
      </c>
      <c r="E163" s="1">
        <v>0</v>
      </c>
      <c r="F163" s="1">
        <v>0</v>
      </c>
      <c r="G163" s="2">
        <f t="shared" si="0"/>
        <v>69.66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1655.2</v>
      </c>
      <c r="D164" s="1">
        <f>'PR-RAS'!E168</f>
        <v>2318</v>
      </c>
      <c r="E164" s="1">
        <v>0</v>
      </c>
      <c r="F164" s="1">
        <v>0</v>
      </c>
      <c r="G164" s="2">
        <f t="shared" si="0"/>
        <v>1025.4656</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77590.170000000013</v>
      </c>
      <c r="D165" s="1">
        <f>'PR-RAS'!E169</f>
        <v>94895.56</v>
      </c>
      <c r="E165" s="1">
        <v>0</v>
      </c>
      <c r="F165" s="1">
        <v>0</v>
      </c>
      <c r="G165" s="2">
        <f t="shared" si="0"/>
        <v>43850.53156000001</v>
      </c>
      <c r="H165" s="2">
        <f t="shared" si="1"/>
        <v>0.61000000001513399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19326.43</v>
      </c>
      <c r="D166" s="1">
        <f>'PR-RAS'!E170</f>
        <v>24280.47</v>
      </c>
      <c r="E166" s="1">
        <v>0</v>
      </c>
      <c r="F166" s="1">
        <v>0</v>
      </c>
      <c r="G166" s="2">
        <f t="shared" si="0"/>
        <v>11201.41605</v>
      </c>
      <c r="H166" s="2">
        <f t="shared" si="1"/>
        <v>0.90000000000145519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40556.36</v>
      </c>
      <c r="D167" s="1">
        <f>'PR-RAS'!E171</f>
        <v>50140.65</v>
      </c>
      <c r="E167" s="1">
        <v>0</v>
      </c>
      <c r="F167" s="1">
        <v>0</v>
      </c>
      <c r="G167" s="2">
        <f t="shared" si="0"/>
        <v>23379.051560000004</v>
      </c>
      <c r="H167" s="2">
        <f t="shared" si="1"/>
        <v>0.70999999999912689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12296.65</v>
      </c>
      <c r="D168" s="1">
        <f>'PR-RAS'!E172</f>
        <v>17623.740000000002</v>
      </c>
      <c r="E168" s="1">
        <v>0</v>
      </c>
      <c r="F168" s="1">
        <v>0</v>
      </c>
      <c r="G168" s="2">
        <f t="shared" si="0"/>
        <v>7939.8697100000009</v>
      </c>
      <c r="H168" s="2">
        <f t="shared" si="1"/>
        <v>0.60999999999876309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4172.6000000000004</v>
      </c>
      <c r="D169" s="1">
        <f>'PR-RAS'!E173</f>
        <v>1228.22</v>
      </c>
      <c r="E169" s="1">
        <v>0</v>
      </c>
      <c r="F169" s="1">
        <v>0</v>
      </c>
      <c r="G169" s="2">
        <f t="shared" si="0"/>
        <v>1113.6787200000001</v>
      </c>
      <c r="H169" s="2">
        <f t="shared" si="1"/>
        <v>0.61999999999966349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984.35</v>
      </c>
      <c r="D170" s="1">
        <f>'PR-RAS'!E174</f>
        <v>1466.7</v>
      </c>
      <c r="E170" s="1">
        <v>0</v>
      </c>
      <c r="F170" s="1">
        <v>0</v>
      </c>
      <c r="G170" s="2">
        <f t="shared" si="0"/>
        <v>662.09975000000009</v>
      </c>
      <c r="H170" s="2">
        <f t="shared" si="1"/>
        <v>0.64999999999997726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253.78</v>
      </c>
      <c r="D172" s="1">
        <f>'PR-RAS'!E176</f>
        <v>155.78</v>
      </c>
      <c r="E172" s="1">
        <v>0</v>
      </c>
      <c r="F172" s="1">
        <v>0</v>
      </c>
      <c r="G172" s="2">
        <f t="shared" si="0"/>
        <v>96.673140000000018</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29110.590000000004</v>
      </c>
      <c r="D173" s="1">
        <f>'PR-RAS'!E177</f>
        <v>65842.389999999985</v>
      </c>
      <c r="E173" s="1">
        <v>0</v>
      </c>
      <c r="F173" s="1">
        <v>0</v>
      </c>
      <c r="G173" s="2">
        <f t="shared" si="0"/>
        <v>27656.803639999991</v>
      </c>
      <c r="H173" s="2">
        <f t="shared" si="1"/>
        <v>0.79999999998108251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1628.41</v>
      </c>
      <c r="D174" s="1">
        <f>'PR-RAS'!E178</f>
        <v>1415.07</v>
      </c>
      <c r="E174" s="1">
        <v>0</v>
      </c>
      <c r="F174" s="1">
        <v>0</v>
      </c>
      <c r="G174" s="2">
        <f t="shared" si="0"/>
        <v>771.32915000000003</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4880.49</v>
      </c>
      <c r="D175" s="1">
        <f>'PR-RAS'!E179</f>
        <v>37951.449999999997</v>
      </c>
      <c r="E175" s="1">
        <v>0</v>
      </c>
      <c r="F175" s="1">
        <v>0</v>
      </c>
      <c r="G175" s="2">
        <f t="shared" si="0"/>
        <v>14056.309859999999</v>
      </c>
      <c r="H175" s="2">
        <f t="shared" si="1"/>
        <v>0.93999999999687134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5533.64</v>
      </c>
      <c r="D177" s="1">
        <f>'PR-RAS'!E181</f>
        <v>6986.99</v>
      </c>
      <c r="E177" s="1">
        <v>0</v>
      </c>
      <c r="F177" s="1">
        <v>0</v>
      </c>
      <c r="G177" s="2">
        <f t="shared" si="0"/>
        <v>3433.3411199999996</v>
      </c>
      <c r="H177" s="2">
        <f t="shared" si="1"/>
        <v>0.36999999999989086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1628.38</v>
      </c>
      <c r="D178" s="1">
        <f>'PR-RAS'!E182</f>
        <v>1817.32</v>
      </c>
      <c r="E178" s="1">
        <v>0</v>
      </c>
      <c r="F178" s="1">
        <v>0</v>
      </c>
      <c r="G178" s="2">
        <f t="shared" si="0"/>
        <v>931.55453999999997</v>
      </c>
      <c r="H178" s="2">
        <f t="shared" si="1"/>
        <v>0.70000000000004547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1082.05</v>
      </c>
      <c r="D179" s="1">
        <f>'PR-RAS'!E183</f>
        <v>3478.13</v>
      </c>
      <c r="E179" s="1">
        <v>0</v>
      </c>
      <c r="F179" s="1">
        <v>0</v>
      </c>
      <c r="G179" s="2">
        <f t="shared" si="0"/>
        <v>1430.81918</v>
      </c>
      <c r="H179" s="2">
        <f t="shared" si="1"/>
        <v>0.18000000000006366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5281.52</v>
      </c>
      <c r="D180" s="1">
        <f>'PR-RAS'!E184</f>
        <v>561.75</v>
      </c>
      <c r="E180" s="1">
        <v>0</v>
      </c>
      <c r="F180" s="1">
        <v>0</v>
      </c>
      <c r="G180" s="2">
        <f t="shared" si="0"/>
        <v>1146.4985799999999</v>
      </c>
      <c r="H180" s="2">
        <f t="shared" si="1"/>
        <v>0.72999999999956344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1362.5</v>
      </c>
      <c r="D181" s="1">
        <f>'PR-RAS'!E185</f>
        <v>1637.68</v>
      </c>
      <c r="E181" s="1">
        <v>0</v>
      </c>
      <c r="F181" s="1">
        <v>0</v>
      </c>
      <c r="G181" s="2">
        <f t="shared" si="0"/>
        <v>834.8148000000001</v>
      </c>
      <c r="H181" s="2">
        <f t="shared" si="1"/>
        <v>0.81999999999993634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7713.6</v>
      </c>
      <c r="D182" s="1">
        <f>'PR-RAS'!E186</f>
        <v>11994</v>
      </c>
      <c r="E182" s="1">
        <v>0</v>
      </c>
      <c r="F182" s="1">
        <v>0</v>
      </c>
      <c r="G182" s="2">
        <f t="shared" si="0"/>
        <v>5737.9895999999999</v>
      </c>
      <c r="H182" s="2">
        <f t="shared" si="1"/>
        <v>0.3999999999996362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6088.76</v>
      </c>
      <c r="D184" s="1">
        <f>'PR-RAS'!E188</f>
        <v>6673.7000000000007</v>
      </c>
      <c r="E184" s="1">
        <v>0</v>
      </c>
      <c r="F184" s="1">
        <v>0</v>
      </c>
      <c r="G184" s="2">
        <f t="shared" si="0"/>
        <v>3556.8172800000007</v>
      </c>
      <c r="H184" s="2">
        <f t="shared" si="1"/>
        <v>0.53999999999905413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724</v>
      </c>
      <c r="D186" s="1">
        <f>'PR-RAS'!E190</f>
        <v>760</v>
      </c>
      <c r="E186" s="1">
        <v>0</v>
      </c>
      <c r="F186" s="1">
        <v>0</v>
      </c>
      <c r="G186" s="2">
        <f t="shared" si="0"/>
        <v>415.14</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133.27000000000001</v>
      </c>
      <c r="D188" s="1">
        <f>'PR-RAS'!E192</f>
        <v>233.09</v>
      </c>
      <c r="E188" s="1">
        <v>0</v>
      </c>
      <c r="F188" s="1">
        <v>0</v>
      </c>
      <c r="G188" s="2">
        <f t="shared" si="0"/>
        <v>112.09715000000001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3086.81</v>
      </c>
      <c r="D189" s="1">
        <f>'PR-RAS'!E193</f>
        <v>2244.25</v>
      </c>
      <c r="E189" s="1">
        <v>0</v>
      </c>
      <c r="F189" s="1">
        <v>0</v>
      </c>
      <c r="G189" s="2">
        <f t="shared" si="0"/>
        <v>1424.1582799999999</v>
      </c>
      <c r="H189" s="2">
        <f t="shared" si="1"/>
        <v>0.44000000000005457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145.16</v>
      </c>
      <c r="D190" s="1">
        <f>'PR-RAS'!E194</f>
        <v>0</v>
      </c>
      <c r="E190" s="1">
        <v>0</v>
      </c>
      <c r="F190" s="1">
        <v>0</v>
      </c>
      <c r="G190" s="2">
        <f t="shared" si="0"/>
        <v>27.43524</v>
      </c>
      <c r="H190" s="2">
        <f t="shared" si="1"/>
        <v>0.15999999999999659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1999.52</v>
      </c>
      <c r="D191" s="1">
        <f>'PR-RAS'!E195</f>
        <v>3436.36</v>
      </c>
      <c r="E191" s="1">
        <v>0</v>
      </c>
      <c r="F191" s="1">
        <v>0</v>
      </c>
      <c r="G191" s="2">
        <f t="shared" si="0"/>
        <v>1685.7256</v>
      </c>
      <c r="H191" s="2">
        <f t="shared" si="1"/>
        <v>0.84000000000014552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984.22</v>
      </c>
      <c r="D192" s="1">
        <f>'PR-RAS'!E196</f>
        <v>1199.04</v>
      </c>
      <c r="E192" s="1">
        <v>0</v>
      </c>
      <c r="F192" s="1">
        <v>0</v>
      </c>
      <c r="G192" s="2">
        <f t="shared" si="0"/>
        <v>646.01930000000004</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984.22</v>
      </c>
      <c r="D206" s="1">
        <f>'PR-RAS'!E210</f>
        <v>1199.04</v>
      </c>
      <c r="E206" s="1">
        <v>0</v>
      </c>
      <c r="F206" s="1">
        <v>0</v>
      </c>
      <c r="G206" s="2">
        <f t="shared" si="0"/>
        <v>693.37149999999997</v>
      </c>
      <c r="H206" s="2">
        <f t="shared" si="1"/>
        <v>0.25999999999999091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747.67</v>
      </c>
      <c r="D207" s="1">
        <f>'PR-RAS'!E211</f>
        <v>864.94</v>
      </c>
      <c r="E207" s="1">
        <v>0</v>
      </c>
      <c r="F207" s="1">
        <v>0</v>
      </c>
      <c r="G207" s="2">
        <f t="shared" si="0"/>
        <v>510.37529999999998</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236.55</v>
      </c>
      <c r="D210" s="1">
        <f>'PR-RAS'!E214</f>
        <v>334.1</v>
      </c>
      <c r="E210" s="1">
        <v>0</v>
      </c>
      <c r="F210" s="1">
        <v>0</v>
      </c>
      <c r="G210" s="2">
        <f t="shared" si="0"/>
        <v>189.09275</v>
      </c>
      <c r="H210" s="2">
        <f t="shared" si="1"/>
        <v>0.55000000000001137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573.05999999999995</v>
      </c>
      <c r="D248" s="1">
        <f>'PR-RAS'!E252</f>
        <v>719.92</v>
      </c>
      <c r="E248" s="1">
        <v>0</v>
      </c>
      <c r="F248" s="1">
        <v>0</v>
      </c>
      <c r="G248" s="2">
        <f t="shared" si="0"/>
        <v>497.18629999999996</v>
      </c>
      <c r="H248" s="2">
        <f t="shared" si="1"/>
        <v>0.13999999999998636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573.05999999999995</v>
      </c>
      <c r="D255" s="1">
        <f>'PR-RAS'!E259</f>
        <v>719.92</v>
      </c>
      <c r="E255" s="1">
        <v>0</v>
      </c>
      <c r="F255" s="1">
        <v>0</v>
      </c>
      <c r="G255" s="2">
        <f t="shared" si="0"/>
        <v>511.27659999999997</v>
      </c>
      <c r="H255" s="2">
        <f t="shared" si="1"/>
        <v>0.13999999999998636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573.05999999999995</v>
      </c>
      <c r="D257" s="1">
        <f>'PR-RAS'!E261</f>
        <v>719.92</v>
      </c>
      <c r="E257" s="1">
        <v>0</v>
      </c>
      <c r="F257" s="1">
        <v>0</v>
      </c>
      <c r="G257" s="2">
        <f t="shared" si="0"/>
        <v>515.30239999999992</v>
      </c>
      <c r="H257" s="2">
        <f t="shared" si="1"/>
        <v>0.13999999999998636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323.79000000000002</v>
      </c>
      <c r="D259" s="1">
        <f>'PR-RAS'!E263</f>
        <v>766</v>
      </c>
      <c r="E259" s="1">
        <v>0</v>
      </c>
      <c r="F259" s="1">
        <v>0</v>
      </c>
      <c r="G259" s="2">
        <f t="shared" si="0"/>
        <v>478.79381999999998</v>
      </c>
      <c r="H259" s="2">
        <f t="shared" si="1"/>
        <v>0.20999999999997954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323.79000000000002</v>
      </c>
      <c r="D260" s="1">
        <f>'PR-RAS'!E264</f>
        <v>766</v>
      </c>
      <c r="E260" s="1">
        <v>0</v>
      </c>
      <c r="F260" s="1">
        <v>0</v>
      </c>
      <c r="G260" s="2">
        <f t="shared" si="0"/>
        <v>480.64961</v>
      </c>
      <c r="H260" s="2">
        <f t="shared" si="1"/>
        <v>0.20999999999997954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323.79000000000002</v>
      </c>
      <c r="D261" s="1">
        <f>'PR-RAS'!E265</f>
        <v>766</v>
      </c>
      <c r="E261" s="1">
        <v>0</v>
      </c>
      <c r="F261" s="1">
        <v>0</v>
      </c>
      <c r="G261" s="2">
        <f t="shared" si="0"/>
        <v>482.50540000000001</v>
      </c>
      <c r="H261" s="2">
        <f t="shared" si="1"/>
        <v>0.20999999999997954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986249.96</v>
      </c>
      <c r="D285" s="1">
        <f>'PR-RAS'!E289</f>
        <v>1295389.8</v>
      </c>
      <c r="E285" s="1">
        <v>0</v>
      </c>
      <c r="F285" s="1">
        <v>0</v>
      </c>
      <c r="G285" s="2">
        <f t="shared" si="8"/>
        <v>1015876.39504</v>
      </c>
      <c r="H285" s="2">
        <f t="shared" si="9"/>
        <v>0.23999999999068677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25125.280000000144</v>
      </c>
      <c r="D286" s="1">
        <f>'PR-RAS'!E290</f>
        <v>28148.449999999953</v>
      </c>
      <c r="E286" s="1">
        <v>0</v>
      </c>
      <c r="F286" s="1">
        <v>0</v>
      </c>
      <c r="G286" s="2">
        <f t="shared" si="8"/>
        <v>23205.321300000014</v>
      </c>
      <c r="H286" s="2">
        <f t="shared" si="9"/>
        <v>0.73000000009778887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6704.5</v>
      </c>
      <c r="E288" s="1">
        <v>0</v>
      </c>
      <c r="F288" s="1">
        <v>0</v>
      </c>
      <c r="G288" s="2">
        <f t="shared" si="8"/>
        <v>3848.3829999999998</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8632.5</v>
      </c>
      <c r="D289" s="1">
        <f>'PR-RAS'!E293</f>
        <v>0</v>
      </c>
      <c r="E289" s="1">
        <v>0</v>
      </c>
      <c r="F289" s="1">
        <v>0</v>
      </c>
      <c r="G289" s="2">
        <f t="shared" si="8"/>
        <v>2486.16</v>
      </c>
      <c r="H289" s="2">
        <f t="shared" si="9"/>
        <v>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746.2</v>
      </c>
      <c r="D290" s="1">
        <f>'PR-RAS'!E294</f>
        <v>1921.65</v>
      </c>
      <c r="E290" s="1">
        <v>0</v>
      </c>
      <c r="F290" s="1">
        <v>0</v>
      </c>
      <c r="G290" s="2">
        <f t="shared" si="8"/>
        <v>1326.3654999999999</v>
      </c>
      <c r="H290" s="2">
        <f t="shared" si="9"/>
        <v>0.54999999999995453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9.4</v>
      </c>
      <c r="E291" s="1">
        <v>0</v>
      </c>
      <c r="F291" s="1">
        <v>0</v>
      </c>
      <c r="G291" s="2">
        <f t="shared" si="8"/>
        <v>5.452</v>
      </c>
      <c r="H291" s="2">
        <f t="shared" si="9"/>
        <v>0.40000000000000036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19268.019999999997</v>
      </c>
      <c r="D345" s="1">
        <f>'PR-RAS'!E350</f>
        <v>33214.979999999996</v>
      </c>
      <c r="E345" s="1">
        <v>0</v>
      </c>
      <c r="F345" s="1">
        <v>0</v>
      </c>
      <c r="G345" s="2">
        <f t="shared" si="8"/>
        <v>29480.105119999993</v>
      </c>
      <c r="H345" s="2">
        <f t="shared" si="9"/>
        <v>4.0000000000873115E-2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19268.019999999997</v>
      </c>
      <c r="D358" s="1">
        <f>'PR-RAS'!E363</f>
        <v>33214.979999999996</v>
      </c>
      <c r="E358" s="1">
        <v>0</v>
      </c>
      <c r="F358" s="1">
        <v>0</v>
      </c>
      <c r="G358" s="2">
        <f t="shared" si="8"/>
        <v>30594.178859999993</v>
      </c>
      <c r="H358" s="2">
        <f t="shared" si="9"/>
        <v>4.0000000000873115E-2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829.53</v>
      </c>
      <c r="D359" s="1">
        <f>'PR-RAS'!E364</f>
        <v>0</v>
      </c>
      <c r="E359" s="1">
        <v>0</v>
      </c>
      <c r="F359" s="1">
        <v>0</v>
      </c>
      <c r="G359" s="2">
        <f t="shared" si="8"/>
        <v>296.97173999999995</v>
      </c>
      <c r="H359" s="2">
        <f t="shared" si="9"/>
        <v>0.47000000000002728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829.53</v>
      </c>
      <c r="D361" s="1">
        <f>'PR-RAS'!E366</f>
        <v>0</v>
      </c>
      <c r="E361" s="1">
        <v>0</v>
      </c>
      <c r="F361" s="1">
        <v>0</v>
      </c>
      <c r="G361" s="2">
        <f t="shared" si="8"/>
        <v>298.63079999999997</v>
      </c>
      <c r="H361" s="2">
        <f t="shared" si="9"/>
        <v>0.47000000000002728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16373.55</v>
      </c>
      <c r="D364" s="1">
        <f>'PR-RAS'!E369</f>
        <v>29883.82</v>
      </c>
      <c r="E364" s="1">
        <v>0</v>
      </c>
      <c r="F364" s="1">
        <v>0</v>
      </c>
      <c r="G364" s="2">
        <f t="shared" si="8"/>
        <v>27639.251970000001</v>
      </c>
      <c r="H364" s="2">
        <f t="shared" si="9"/>
        <v>0.63000000000101863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14508.76</v>
      </c>
      <c r="D365" s="1">
        <f>'PR-RAS'!E370</f>
        <v>29513.79</v>
      </c>
      <c r="E365" s="1">
        <v>0</v>
      </c>
      <c r="F365" s="1">
        <v>0</v>
      </c>
      <c r="G365" s="2">
        <f t="shared" si="8"/>
        <v>26767.227759999998</v>
      </c>
      <c r="H365" s="2">
        <f t="shared" si="9"/>
        <v>0.44999999999890861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29.06</v>
      </c>
      <c r="D366" s="1">
        <f>'PR-RAS'!E371</f>
        <v>0</v>
      </c>
      <c r="E366" s="1">
        <v>0</v>
      </c>
      <c r="F366" s="1">
        <v>0</v>
      </c>
      <c r="G366" s="2">
        <f t="shared" si="8"/>
        <v>10.6069</v>
      </c>
      <c r="H366" s="2">
        <f t="shared" si="9"/>
        <v>5.9999999999998721E-2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1021.73</v>
      </c>
      <c r="D369" s="1">
        <f>'PR-RAS'!E374</f>
        <v>370.03</v>
      </c>
      <c r="E369" s="1">
        <v>0</v>
      </c>
      <c r="F369" s="1">
        <v>0</v>
      </c>
      <c r="G369" s="2">
        <f t="shared" si="8"/>
        <v>648.33871999999997</v>
      </c>
      <c r="H369" s="2">
        <f t="shared" si="9"/>
        <v>0.29999999999995453</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814</v>
      </c>
      <c r="D370" s="1">
        <f>'PR-RAS'!E375</f>
        <v>0</v>
      </c>
      <c r="E370" s="1">
        <v>0</v>
      </c>
      <c r="F370" s="1">
        <v>0</v>
      </c>
      <c r="G370" s="2">
        <f t="shared" si="8"/>
        <v>300.36599999999999</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2064.94</v>
      </c>
      <c r="D378" s="1">
        <f>'PR-RAS'!E383</f>
        <v>3331.16</v>
      </c>
      <c r="E378" s="1">
        <v>0</v>
      </c>
      <c r="F378" s="1">
        <v>0</v>
      </c>
      <c r="G378" s="2">
        <f t="shared" si="8"/>
        <v>3290.1770200000001</v>
      </c>
      <c r="H378" s="2">
        <f t="shared" si="9"/>
        <v>0.21999999999979991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2064.94</v>
      </c>
      <c r="D379" s="1">
        <f>'PR-RAS'!E384</f>
        <v>3331.16</v>
      </c>
      <c r="E379" s="1">
        <v>0</v>
      </c>
      <c r="F379" s="1">
        <v>0</v>
      </c>
      <c r="G379" s="2">
        <f t="shared" si="8"/>
        <v>3298.9042800000002</v>
      </c>
      <c r="H379" s="2">
        <f t="shared" si="9"/>
        <v>0.21999999999979991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19268.019999999997</v>
      </c>
      <c r="D403" s="1">
        <f>'PR-RAS'!E408</f>
        <v>33214.979999999996</v>
      </c>
      <c r="E403" s="1">
        <v>0</v>
      </c>
      <c r="F403" s="1">
        <v>0</v>
      </c>
      <c r="G403" s="2">
        <f t="shared" si="8"/>
        <v>34450.587959999997</v>
      </c>
      <c r="H403" s="2">
        <f t="shared" si="9"/>
        <v>4.0000000000873115E-2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9479.74</v>
      </c>
      <c r="D404" s="1">
        <f>'PR-RAS'!E409</f>
        <v>0</v>
      </c>
      <c r="E404" s="1">
        <v>0</v>
      </c>
      <c r="F404" s="1">
        <v>0</v>
      </c>
      <c r="G404" s="2">
        <f t="shared" si="8"/>
        <v>3820.3352199999999</v>
      </c>
      <c r="H404" s="2">
        <f t="shared" si="9"/>
        <v>0.26000000000021828</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1011375.2400000001</v>
      </c>
      <c r="D407" s="1">
        <f>'PR-RAS'!E412</f>
        <v>1323538.25</v>
      </c>
      <c r="E407" s="1">
        <v>0</v>
      </c>
      <c r="F407" s="1">
        <v>0</v>
      </c>
      <c r="G407" s="2">
        <f t="shared" si="8"/>
        <v>1485331.4064400003</v>
      </c>
      <c r="H407" s="2">
        <f t="shared" si="9"/>
        <v>0.4900000001071021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1005517.98</v>
      </c>
      <c r="D408" s="1">
        <f>'PR-RAS'!E413</f>
        <v>1328604.78</v>
      </c>
      <c r="E408" s="1">
        <v>0</v>
      </c>
      <c r="F408" s="1">
        <v>0</v>
      </c>
      <c r="G408" s="2">
        <f t="shared" si="8"/>
        <v>1490730.1087799999</v>
      </c>
      <c r="H408" s="2">
        <f t="shared" si="9"/>
        <v>0.23999999999068677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5857.2600000001257</v>
      </c>
      <c r="D409" s="1">
        <f>'PR-RAS'!E414</f>
        <v>0</v>
      </c>
      <c r="E409" s="1">
        <v>0</v>
      </c>
      <c r="F409" s="1">
        <v>0</v>
      </c>
      <c r="G409" s="2">
        <f t="shared" si="8"/>
        <v>2389.7620800000514</v>
      </c>
      <c r="H409" s="2">
        <f t="shared" si="9"/>
        <v>0.26000000012572855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5066.5300000000279</v>
      </c>
      <c r="E410" s="1">
        <v>0</v>
      </c>
      <c r="F410" s="1">
        <v>0</v>
      </c>
      <c r="G410" s="2">
        <f t="shared" si="8"/>
        <v>4144.421540000023</v>
      </c>
      <c r="H410" s="2">
        <f t="shared" si="9"/>
        <v>0.46999999997206032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847.23999999999978</v>
      </c>
      <c r="D411" s="1">
        <f>'PR-RAS'!E416</f>
        <v>6704.5</v>
      </c>
      <c r="E411" s="1">
        <v>0</v>
      </c>
      <c r="F411" s="1">
        <v>0</v>
      </c>
      <c r="G411" s="2">
        <f t="shared" si="8"/>
        <v>5845.0583999999999</v>
      </c>
      <c r="H411" s="2">
        <f t="shared" si="9"/>
        <v>0.73999999999978172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746.2</v>
      </c>
      <c r="D413" s="1">
        <f>'PR-RAS'!E418</f>
        <v>1921.65</v>
      </c>
      <c r="E413" s="1">
        <v>0</v>
      </c>
      <c r="F413" s="1">
        <v>0</v>
      </c>
      <c r="G413" s="2">
        <f t="shared" si="8"/>
        <v>1890.8739999999998</v>
      </c>
      <c r="H413" s="2">
        <f t="shared" si="9"/>
        <v>0.54999999999995453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1011375.2400000001</v>
      </c>
      <c r="D633" s="1">
        <f>'PR-RAS'!E639</f>
        <v>1323538.25</v>
      </c>
      <c r="E633" s="1">
        <v>0</v>
      </c>
      <c r="F633" s="1">
        <v>0</v>
      </c>
      <c r="G633" s="2">
        <f t="shared" si="10"/>
        <v>2312141.4996800004</v>
      </c>
      <c r="H633" s="2">
        <f t="shared" si="11"/>
        <v>0.4900000001071021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1005517.98</v>
      </c>
      <c r="D634" s="1">
        <f>'PR-RAS'!E640</f>
        <v>1328604.78</v>
      </c>
      <c r="E634" s="1">
        <v>0</v>
      </c>
      <c r="F634" s="1">
        <v>0</v>
      </c>
      <c r="G634" s="2">
        <f t="shared" si="10"/>
        <v>2318506.5328199998</v>
      </c>
      <c r="H634" s="2">
        <f t="shared" si="11"/>
        <v>0.23999999999068677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5857.2600000001257</v>
      </c>
      <c r="D635" s="1">
        <f>'PR-RAS'!E641</f>
        <v>0</v>
      </c>
      <c r="E635" s="1">
        <v>0</v>
      </c>
      <c r="F635" s="1">
        <v>0</v>
      </c>
      <c r="G635" s="2">
        <f t="shared" si="10"/>
        <v>3713.5028400000797</v>
      </c>
      <c r="H635" s="2">
        <f t="shared" si="11"/>
        <v>0.26000000012572855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5066.5300000000279</v>
      </c>
      <c r="E636" s="1">
        <v>0</v>
      </c>
      <c r="F636" s="1">
        <v>0</v>
      </c>
      <c r="G636" s="2">
        <f t="shared" si="10"/>
        <v>6434.4931000000352</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847.23999999999978</v>
      </c>
      <c r="D637" s="1">
        <f>'PR-RAS'!E643</f>
        <v>6704.5</v>
      </c>
      <c r="E637" s="1">
        <v>0</v>
      </c>
      <c r="F637" s="1">
        <v>0</v>
      </c>
      <c r="G637" s="2">
        <f t="shared" si="10"/>
        <v>9066.9686399999991</v>
      </c>
      <c r="H637" s="2">
        <f t="shared" si="11"/>
        <v>0.73999999999978172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6704.5000000001255</v>
      </c>
      <c r="D639" s="1">
        <f>'PR-RAS'!E645</f>
        <v>1637.9699999999721</v>
      </c>
      <c r="E639" s="1">
        <v>0</v>
      </c>
      <c r="F639" s="1">
        <v>0</v>
      </c>
      <c r="G639" s="2">
        <f t="shared" si="10"/>
        <v>6367.5207200000441</v>
      </c>
      <c r="H639" s="2">
        <f t="shared" si="11"/>
        <v>0.52999999990242941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81924.679999999993</v>
      </c>
      <c r="D641" s="1">
        <f>'PR-RAS'!E647</f>
        <v>91940.56</v>
      </c>
      <c r="E641" s="1">
        <v>0</v>
      </c>
      <c r="F641" s="1">
        <v>0</v>
      </c>
      <c r="G641" s="2">
        <f t="shared" si="10"/>
        <v>170115.712</v>
      </c>
      <c r="H641" s="2">
        <f t="shared" si="11"/>
        <v>0.76000000000931323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13336.04</v>
      </c>
      <c r="D642" s="1">
        <f>'PR-RAS'!E649</f>
        <v>12865.71</v>
      </c>
      <c r="E642" s="1">
        <v>0</v>
      </c>
      <c r="F642" s="1">
        <v>0</v>
      </c>
      <c r="G642" s="2">
        <f t="shared" si="10"/>
        <v>25042.241859999998</v>
      </c>
      <c r="H642" s="2">
        <f t="shared" si="11"/>
        <v>0.33000000000174623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147144.82</v>
      </c>
      <c r="D643" s="1">
        <f>'PR-RAS'!E650</f>
        <v>228059.66</v>
      </c>
      <c r="E643" s="1">
        <v>0</v>
      </c>
      <c r="F643" s="1">
        <v>0</v>
      </c>
      <c r="G643" s="2">
        <f t="shared" si="10"/>
        <v>387295.57788</v>
      </c>
      <c r="H643" s="2">
        <f t="shared" si="11"/>
        <v>0.51999999998952262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147615.15</v>
      </c>
      <c r="D644" s="1">
        <f>'PR-RAS'!E651</f>
        <v>215109.54</v>
      </c>
      <c r="E644" s="1">
        <v>0</v>
      </c>
      <c r="F644" s="1">
        <v>0</v>
      </c>
      <c r="G644" s="2">
        <f t="shared" si="10"/>
        <v>371547.40989000001</v>
      </c>
      <c r="H644" s="2">
        <f t="shared" si="11"/>
        <v>0.60999999998603016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12865.710000000021</v>
      </c>
      <c r="D645" s="1">
        <f>'PR-RAS'!E652</f>
        <v>25815.829999999987</v>
      </c>
      <c r="E645" s="1">
        <v>0</v>
      </c>
      <c r="F645" s="1">
        <v>0</v>
      </c>
      <c r="G645" s="2">
        <f t="shared" si="10"/>
        <v>41536.306279999997</v>
      </c>
      <c r="H645" s="2">
        <f t="shared" si="11"/>
        <v>0.45999999999185093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v>
      </c>
      <c r="D647" s="1">
        <f>'PR-RAS'!E654</f>
        <v>45</v>
      </c>
      <c r="E647" s="1">
        <v>0</v>
      </c>
      <c r="F647" s="1">
        <v>0</v>
      </c>
      <c r="G647" s="2">
        <f t="shared" si="10"/>
        <v>85.272000000000006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45</v>
      </c>
      <c r="E649" s="1">
        <v>0</v>
      </c>
      <c r="F649" s="1">
        <v>0</v>
      </c>
      <c r="G649" s="2">
        <f t="shared" si="10"/>
        <v>85.536000000000001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915751.51</v>
      </c>
      <c r="D668" s="1">
        <f>'PR-RAS'!E675</f>
        <v>1183905.25</v>
      </c>
      <c r="E668" s="1">
        <v>0</v>
      </c>
      <c r="F668" s="1">
        <v>0</v>
      </c>
      <c r="G668" s="2">
        <f t="shared" si="10"/>
        <v>2190135.8606699998</v>
      </c>
      <c r="H668" s="2">
        <f t="shared" si="11"/>
        <v>0.73999999999068677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10944.67</v>
      </c>
      <c r="D669" s="1">
        <f>'PR-RAS'!E676</f>
        <v>9164.1</v>
      </c>
      <c r="E669" s="1">
        <v>0</v>
      </c>
      <c r="F669" s="1">
        <v>0</v>
      </c>
      <c r="G669" s="2">
        <f t="shared" si="10"/>
        <v>19554.277160000001</v>
      </c>
      <c r="H669" s="2">
        <f t="shared" si="11"/>
        <v>0.43000000000029104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1437.2</v>
      </c>
      <c r="D670" s="1">
        <f>'PR-RAS'!E677</f>
        <v>0</v>
      </c>
      <c r="E670" s="1">
        <v>0</v>
      </c>
      <c r="F670" s="1">
        <v>0</v>
      </c>
      <c r="G670" s="2">
        <f t="shared" si="10"/>
        <v>961.48680000000013</v>
      </c>
      <c r="H670" s="2">
        <f t="shared" si="11"/>
        <v>0.20000000000004547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11226.73</v>
      </c>
      <c r="D671" s="1">
        <f>'PR-RAS'!E678</f>
        <v>0</v>
      </c>
      <c r="E671" s="1">
        <v>0</v>
      </c>
      <c r="F671" s="1">
        <v>0</v>
      </c>
      <c r="G671" s="2">
        <f t="shared" si="10"/>
        <v>7521.9090999999999</v>
      </c>
      <c r="H671" s="2">
        <f t="shared" si="11"/>
        <v>0.27000000000043656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2612.15</v>
      </c>
      <c r="D688" s="1">
        <f>'PR-RAS'!E695</f>
        <v>4125.6400000000003</v>
      </c>
      <c r="E688" s="1">
        <v>0</v>
      </c>
      <c r="F688" s="1">
        <v>0</v>
      </c>
      <c r="G688" s="2">
        <f t="shared" si="10"/>
        <v>7463.1764100000009</v>
      </c>
      <c r="H688" s="2">
        <f t="shared" si="11"/>
        <v>0.50999999999976353</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18341.939999999999</v>
      </c>
      <c r="D703" s="1">
        <f>'PR-RAS'!E710</f>
        <v>18093</v>
      </c>
      <c r="E703" s="1">
        <v>0</v>
      </c>
      <c r="F703" s="1">
        <v>0</v>
      </c>
      <c r="G703" s="2">
        <f t="shared" si="10"/>
        <v>38278.613879999997</v>
      </c>
      <c r="H703" s="2">
        <f t="shared" si="11"/>
        <v>6.0000000001309672E-2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2175</v>
      </c>
      <c r="D709" s="1">
        <f>'PR-RAS'!E716</f>
        <v>0</v>
      </c>
      <c r="E709" s="1">
        <v>0</v>
      </c>
      <c r="F709" s="1">
        <v>0</v>
      </c>
      <c r="G709" s="2">
        <f t="shared" si="10"/>
        <v>1539.8999999999999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1940.36</v>
      </c>
      <c r="D710" s="1">
        <f>'PR-RAS'!E717</f>
        <v>882.88</v>
      </c>
      <c r="E710" s="1">
        <v>0</v>
      </c>
      <c r="F710" s="1">
        <v>0</v>
      </c>
      <c r="G710" s="2">
        <f t="shared" si="10"/>
        <v>2627.6390799999999</v>
      </c>
      <c r="H710" s="2">
        <f t="shared" si="11"/>
        <v>0.4799999999999045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34289.870000000003</v>
      </c>
      <c r="D711" s="1">
        <f>'PR-RAS'!E718</f>
        <v>35813.97</v>
      </c>
      <c r="E711" s="1">
        <v>0</v>
      </c>
      <c r="F711" s="1">
        <v>0</v>
      </c>
      <c r="G711" s="2">
        <f t="shared" si="10"/>
        <v>75201.645099999994</v>
      </c>
      <c r="H711" s="2">
        <f t="shared" si="11"/>
        <v>0.1599999999962165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220.99</v>
      </c>
      <c r="D713" s="1">
        <f>'PR-RAS'!E720</f>
        <v>2406.9699999999998</v>
      </c>
      <c r="E713" s="1">
        <v>0</v>
      </c>
      <c r="F713" s="1">
        <v>0</v>
      </c>
      <c r="G713" s="2">
        <f t="shared" si="10"/>
        <v>3584.8701599999995</v>
      </c>
      <c r="H713" s="2">
        <f t="shared" si="11"/>
        <v>4.0000000000190994E-2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176.21</v>
      </c>
      <c r="E715" s="1">
        <v>0</v>
      </c>
      <c r="F715" s="1">
        <v>0</v>
      </c>
      <c r="G715" s="2">
        <f t="shared" si="10"/>
        <v>251.62788</v>
      </c>
      <c r="H715" s="2">
        <f t="shared" si="11"/>
        <v>0.21000000000000796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336</v>
      </c>
      <c r="E717" s="1">
        <v>0</v>
      </c>
      <c r="F717" s="1">
        <v>0</v>
      </c>
      <c r="G717" s="2">
        <f t="shared" si="10"/>
        <v>481.15199999999999</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573.05999999999995</v>
      </c>
      <c r="D821" s="1">
        <f>'PR-RAS'!E828</f>
        <v>719.92</v>
      </c>
      <c r="E821" s="1">
        <v>0</v>
      </c>
      <c r="F821" s="1">
        <v>0</v>
      </c>
      <c r="G821" s="2">
        <f t="shared" si="18"/>
        <v>1650.5779999999997</v>
      </c>
      <c r="H821" s="2">
        <f t="shared" si="19"/>
        <v>0.13999999999998636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728193.34</v>
      </c>
      <c r="D984" s="6">
        <f>BILANCA!E6</f>
        <v>770319.18</v>
      </c>
      <c r="E984" s="6">
        <v>0</v>
      </c>
      <c r="F984" s="6">
        <v>0</v>
      </c>
      <c r="G984" s="7">
        <f t="shared" ref="G984:G1241" si="22">B984/1000*C984+B984/500*D984</f>
        <v>2268.8317000000002</v>
      </c>
      <c r="H984" s="7">
        <f t="shared" si="19"/>
        <v>0.52000000001862645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615453.39</v>
      </c>
      <c r="D985" s="1">
        <f>BILANCA!E7</f>
        <v>644358.81000000006</v>
      </c>
      <c r="E985" s="1">
        <v>0</v>
      </c>
      <c r="F985" s="1">
        <v>0</v>
      </c>
      <c r="G985" s="2">
        <f t="shared" si="22"/>
        <v>3808.34202</v>
      </c>
      <c r="H985" s="2">
        <f t="shared" si="19"/>
        <v>0.57999999995809048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615453.39</v>
      </c>
      <c r="D990" s="1">
        <f>BILANCA!E12</f>
        <v>644358.81000000006</v>
      </c>
      <c r="E990" s="1">
        <v>0</v>
      </c>
      <c r="F990" s="1">
        <v>0</v>
      </c>
      <c r="G990" s="2">
        <f t="shared" si="22"/>
        <v>13329.197070000002</v>
      </c>
      <c r="H990" s="2">
        <f t="shared" si="19"/>
        <v>0.57999999995809048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547677.80000000005</v>
      </c>
      <c r="D991" s="1">
        <f>BILANCA!E13</f>
        <v>537501.26</v>
      </c>
      <c r="E991" s="1">
        <v>0</v>
      </c>
      <c r="F991" s="1">
        <v>0</v>
      </c>
      <c r="G991" s="2">
        <f t="shared" si="22"/>
        <v>12981.44256</v>
      </c>
      <c r="H991" s="2">
        <f t="shared" si="19"/>
        <v>0.4599999999627471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760897.01</v>
      </c>
      <c r="D993" s="1">
        <f>BILANCA!E15</f>
        <v>760897.01</v>
      </c>
      <c r="E993" s="1">
        <v>0</v>
      </c>
      <c r="F993" s="1">
        <v>0</v>
      </c>
      <c r="G993" s="2">
        <f t="shared" si="22"/>
        <v>22826.910300000003</v>
      </c>
      <c r="H993" s="2">
        <f t="shared" si="19"/>
        <v>2.0000000018626451E-2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8044.49</v>
      </c>
      <c r="D995" s="1">
        <f>BILANCA!E17</f>
        <v>8044.49</v>
      </c>
      <c r="E995" s="1">
        <v>0</v>
      </c>
      <c r="F995" s="1">
        <v>0</v>
      </c>
      <c r="G995" s="2">
        <f t="shared" si="22"/>
        <v>289.60163999999997</v>
      </c>
      <c r="H995" s="2">
        <f t="shared" si="19"/>
        <v>0.97999999999956344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221263.7</v>
      </c>
      <c r="D996" s="1">
        <f>BILANCA!E18</f>
        <v>231440.24</v>
      </c>
      <c r="E996" s="1">
        <v>0</v>
      </c>
      <c r="F996" s="1">
        <v>0</v>
      </c>
      <c r="G996" s="2">
        <f t="shared" si="22"/>
        <v>8893.8743399999985</v>
      </c>
      <c r="H996" s="2">
        <f t="shared" si="19"/>
        <v>0.53999999997904524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51974.69</v>
      </c>
      <c r="D997" s="1">
        <f>BILANCA!E19</f>
        <v>94782.6</v>
      </c>
      <c r="E997" s="1">
        <v>0</v>
      </c>
      <c r="F997" s="1">
        <v>0</v>
      </c>
      <c r="G997" s="2">
        <f t="shared" si="22"/>
        <v>3381.5584600000002</v>
      </c>
      <c r="H997" s="2">
        <f t="shared" si="19"/>
        <v>0.70999999999185093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141800.35999999999</v>
      </c>
      <c r="D998" s="1">
        <f>BILANCA!E20</f>
        <v>196122.97</v>
      </c>
      <c r="E998" s="1">
        <v>0</v>
      </c>
      <c r="F998" s="1">
        <v>0</v>
      </c>
      <c r="G998" s="2">
        <f t="shared" si="22"/>
        <v>8010.6944999999996</v>
      </c>
      <c r="H998" s="2">
        <f t="shared" si="19"/>
        <v>0.38999999998486601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2054.0700000000002</v>
      </c>
      <c r="D999" s="1">
        <f>BILANCA!E21</f>
        <v>1898.62</v>
      </c>
      <c r="E999" s="1">
        <v>0</v>
      </c>
      <c r="F999" s="1">
        <v>0</v>
      </c>
      <c r="G999" s="2">
        <f t="shared" si="22"/>
        <v>93.620959999999997</v>
      </c>
      <c r="H999" s="2">
        <f t="shared" si="19"/>
        <v>0.45000000000027285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722.5</v>
      </c>
      <c r="D1000" s="1">
        <f>BILANCA!E22</f>
        <v>722.5</v>
      </c>
      <c r="E1000" s="1">
        <v>0</v>
      </c>
      <c r="F1000" s="1">
        <v>0</v>
      </c>
      <c r="G1000" s="2">
        <f t="shared" si="22"/>
        <v>36.847500000000004</v>
      </c>
      <c r="H1000" s="2">
        <f t="shared" si="19"/>
        <v>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1333.22</v>
      </c>
      <c r="D1001" s="1">
        <f>BILANCA!E23</f>
        <v>1333.22</v>
      </c>
      <c r="E1001" s="1">
        <v>0</v>
      </c>
      <c r="F1001" s="1">
        <v>0</v>
      </c>
      <c r="G1001" s="2">
        <f t="shared" si="22"/>
        <v>71.99387999999999</v>
      </c>
      <c r="H1001" s="2">
        <f t="shared" si="19"/>
        <v>0.44000000000005457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18318.939999999999</v>
      </c>
      <c r="D1002" s="1">
        <f>BILANCA!E24</f>
        <v>16764.14</v>
      </c>
      <c r="E1002" s="1">
        <v>0</v>
      </c>
      <c r="F1002" s="1">
        <v>0</v>
      </c>
      <c r="G1002" s="2">
        <f t="shared" si="22"/>
        <v>985.09717999999987</v>
      </c>
      <c r="H1002" s="2">
        <f t="shared" si="19"/>
        <v>0.2000000000007276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12826.72</v>
      </c>
      <c r="D1003" s="1">
        <f>BILANCA!E25</f>
        <v>12826.72</v>
      </c>
      <c r="E1003" s="1">
        <v>0</v>
      </c>
      <c r="F1003" s="1">
        <v>0</v>
      </c>
      <c r="G1003" s="2">
        <f t="shared" si="22"/>
        <v>769.60320000000002</v>
      </c>
      <c r="H1003" s="2">
        <f t="shared" si="19"/>
        <v>0.56000000000130967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16430.97</v>
      </c>
      <c r="D1004" s="1">
        <f>BILANCA!E26</f>
        <v>16082.84</v>
      </c>
      <c r="E1004" s="1">
        <v>0</v>
      </c>
      <c r="F1004" s="1">
        <v>0</v>
      </c>
      <c r="G1004" s="2">
        <f t="shared" si="22"/>
        <v>1020.5296500000001</v>
      </c>
      <c r="H1004" s="2">
        <f t="shared" si="19"/>
        <v>0.18999999999869033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141512.09</v>
      </c>
      <c r="D1006" s="1">
        <f>BILANCA!E28</f>
        <v>150968.41</v>
      </c>
      <c r="E1006" s="1">
        <v>0</v>
      </c>
      <c r="F1006" s="1">
        <v>0</v>
      </c>
      <c r="G1006" s="2">
        <f t="shared" si="22"/>
        <v>10199.324930000001</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15481.380000000005</v>
      </c>
      <c r="D1013" s="1">
        <f>BILANCA!E35</f>
        <v>11755.430000000008</v>
      </c>
      <c r="E1013" s="1">
        <v>0</v>
      </c>
      <c r="F1013" s="1">
        <v>0</v>
      </c>
      <c r="G1013" s="2">
        <f t="shared" si="22"/>
        <v>1169.7672000000005</v>
      </c>
      <c r="H1013" s="2">
        <f t="shared" si="19"/>
        <v>0.81000000001222361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103766.75</v>
      </c>
      <c r="D1014" s="1">
        <f>BILANCA!E36</f>
        <v>107097.91</v>
      </c>
      <c r="E1014" s="1">
        <v>0</v>
      </c>
      <c r="F1014" s="1">
        <v>0</v>
      </c>
      <c r="G1014" s="2">
        <f t="shared" si="22"/>
        <v>9856.8396699999994</v>
      </c>
      <c r="H1014" s="2">
        <f t="shared" si="19"/>
        <v>0.33999999999650754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243.47</v>
      </c>
      <c r="D1017" s="1">
        <f>BILANCA!E39</f>
        <v>243.47</v>
      </c>
      <c r="E1017" s="1">
        <v>0</v>
      </c>
      <c r="F1017" s="1">
        <v>0</v>
      </c>
      <c r="G1017" s="2">
        <f t="shared" si="22"/>
        <v>24.833940000000005</v>
      </c>
      <c r="H1017" s="2">
        <f t="shared" si="19"/>
        <v>0.93999999999999773</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88528.84</v>
      </c>
      <c r="D1018" s="1">
        <f>BILANCA!E40</f>
        <v>95585.95</v>
      </c>
      <c r="E1018" s="1">
        <v>0</v>
      </c>
      <c r="F1018" s="1">
        <v>0</v>
      </c>
      <c r="G1018" s="2">
        <f t="shared" si="22"/>
        <v>9789.5259000000005</v>
      </c>
      <c r="H1018" s="2">
        <f t="shared" si="19"/>
        <v>0.21000000000640284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180.65</v>
      </c>
      <c r="D1020" s="1">
        <f>BILANCA!E42</f>
        <v>158.05000000000001</v>
      </c>
      <c r="E1020" s="1">
        <v>0</v>
      </c>
      <c r="F1020" s="1">
        <v>0</v>
      </c>
      <c r="G1020" s="2">
        <f t="shared" si="22"/>
        <v>18.379750000000001</v>
      </c>
      <c r="H1020" s="2">
        <f t="shared" si="19"/>
        <v>0.40000000000000568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180.65</v>
      </c>
      <c r="D1022" s="1">
        <f>BILANCA!E44</f>
        <v>158.05000000000001</v>
      </c>
      <c r="E1022" s="1">
        <v>0</v>
      </c>
      <c r="F1022" s="1">
        <v>0</v>
      </c>
      <c r="G1022" s="2">
        <f t="shared" si="22"/>
        <v>19.373250000000002</v>
      </c>
      <c r="H1022" s="2">
        <f t="shared" si="19"/>
        <v>0.40000000000000568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319.52</v>
      </c>
      <c r="D1023" s="1">
        <f>BILANCA!E45</f>
        <v>319.52</v>
      </c>
      <c r="E1023" s="1">
        <v>0</v>
      </c>
      <c r="F1023" s="1">
        <v>0</v>
      </c>
      <c r="G1023" s="2">
        <f t="shared" si="22"/>
        <v>38.342399999999998</v>
      </c>
      <c r="H1023" s="2">
        <f t="shared" si="19"/>
        <v>0.96000000000003638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861.11</v>
      </c>
      <c r="D1025" s="1">
        <f>BILANCA!E47</f>
        <v>861.11</v>
      </c>
      <c r="E1025" s="1">
        <v>0</v>
      </c>
      <c r="F1025" s="1">
        <v>0</v>
      </c>
      <c r="G1025" s="2">
        <f t="shared" si="22"/>
        <v>108.49986000000001</v>
      </c>
      <c r="H1025" s="2">
        <f t="shared" si="19"/>
        <v>0.22000000000002728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541.59</v>
      </c>
      <c r="D1028" s="1">
        <f>BILANCA!E50</f>
        <v>541.59</v>
      </c>
      <c r="E1028" s="1">
        <v>0</v>
      </c>
      <c r="F1028" s="1">
        <v>0</v>
      </c>
      <c r="G1028" s="2">
        <f t="shared" si="22"/>
        <v>73.114649999999997</v>
      </c>
      <c r="H1028" s="2">
        <f t="shared" si="19"/>
        <v>0.81999999999993634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13642.31</v>
      </c>
      <c r="D1032" s="1">
        <f>BILANCA!E54</f>
        <v>14873.25</v>
      </c>
      <c r="E1032" s="1">
        <v>0</v>
      </c>
      <c r="F1032" s="1">
        <v>0</v>
      </c>
      <c r="G1032" s="2">
        <f t="shared" si="22"/>
        <v>2126.0516900000002</v>
      </c>
      <c r="H1032" s="2">
        <f t="shared" si="19"/>
        <v>0.55999999999949068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13642.31</v>
      </c>
      <c r="D1033" s="1">
        <f>BILANCA!E55</f>
        <v>14873.25</v>
      </c>
      <c r="E1033" s="1">
        <v>0</v>
      </c>
      <c r="F1033" s="1">
        <v>0</v>
      </c>
      <c r="G1033" s="2">
        <f t="shared" si="22"/>
        <v>2169.4405000000002</v>
      </c>
      <c r="H1033" s="2">
        <f t="shared" si="19"/>
        <v>0.55999999999949068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112739.95</v>
      </c>
      <c r="D1046" s="1">
        <f>BILANCA!E68</f>
        <v>125960.37</v>
      </c>
      <c r="E1046" s="1">
        <v>0</v>
      </c>
      <c r="F1046" s="1">
        <v>0</v>
      </c>
      <c r="G1046" s="2">
        <f t="shared" si="22"/>
        <v>22973.623469999999</v>
      </c>
      <c r="H1046" s="2">
        <f t="shared" si="19"/>
        <v>0.41999999999825377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12865.710000000001</v>
      </c>
      <c r="D1047" s="1">
        <f>BILANCA!E69</f>
        <v>25815.83</v>
      </c>
      <c r="E1047" s="1">
        <v>0</v>
      </c>
      <c r="F1047" s="1">
        <v>0</v>
      </c>
      <c r="G1047" s="2">
        <f t="shared" si="22"/>
        <v>4127.8316800000002</v>
      </c>
      <c r="H1047" s="2">
        <f t="shared" si="19"/>
        <v>0.4599999999973079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12249.77</v>
      </c>
      <c r="D1048" s="1">
        <f>BILANCA!E70</f>
        <v>25571.34</v>
      </c>
      <c r="E1048" s="1">
        <v>0</v>
      </c>
      <c r="F1048" s="1">
        <v>0</v>
      </c>
      <c r="G1048" s="2">
        <f t="shared" si="22"/>
        <v>4120.5092500000001</v>
      </c>
      <c r="H1048" s="2">
        <f t="shared" si="19"/>
        <v>0.56999999999970896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12249.77</v>
      </c>
      <c r="D1050" s="1">
        <f>BILANCA!E72</f>
        <v>25571.34</v>
      </c>
      <c r="E1050" s="1">
        <v>0</v>
      </c>
      <c r="F1050" s="1">
        <v>0</v>
      </c>
      <c r="G1050" s="2">
        <f t="shared" si="22"/>
        <v>4247.2941499999997</v>
      </c>
      <c r="H1050" s="2">
        <f t="shared" si="19"/>
        <v>0.56999999999970896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615.94000000000005</v>
      </c>
      <c r="D1054" s="1">
        <f>BILANCA!E76</f>
        <v>244.49</v>
      </c>
      <c r="E1054" s="1">
        <v>0</v>
      </c>
      <c r="F1054" s="1">
        <v>0</v>
      </c>
      <c r="G1054" s="2">
        <f t="shared" si="22"/>
        <v>78.44932</v>
      </c>
      <c r="H1054" s="2">
        <f t="shared" si="19"/>
        <v>0.54999999999995453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17203.37</v>
      </c>
      <c r="D1056" s="1">
        <f>BILANCA!E78</f>
        <v>6282.34</v>
      </c>
      <c r="E1056" s="1">
        <v>0</v>
      </c>
      <c r="F1056" s="1">
        <v>0</v>
      </c>
      <c r="G1056" s="2">
        <f t="shared" si="22"/>
        <v>2173.06765</v>
      </c>
      <c r="H1056" s="2">
        <f t="shared" si="19"/>
        <v>0.70999999999912689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17203.37</v>
      </c>
      <c r="D1064" s="1">
        <f>BILANCA!E86</f>
        <v>6282.34</v>
      </c>
      <c r="E1064" s="1">
        <v>0</v>
      </c>
      <c r="F1064" s="1">
        <v>0</v>
      </c>
      <c r="G1064" s="2">
        <f t="shared" si="22"/>
        <v>2411.2120500000001</v>
      </c>
      <c r="H1064" s="2">
        <f t="shared" si="19"/>
        <v>0.70999999999912689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746.19000000000017</v>
      </c>
      <c r="D1124" s="1">
        <f>BILANCA!E146</f>
        <v>1921.6400000000003</v>
      </c>
      <c r="E1124" s="1">
        <v>0</v>
      </c>
      <c r="F1124" s="1">
        <v>0</v>
      </c>
      <c r="G1124" s="2">
        <f t="shared" si="22"/>
        <v>647.11527000000012</v>
      </c>
      <c r="H1124" s="2">
        <f t="shared" si="23"/>
        <v>0.54999999999984084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157.72999999999999</v>
      </c>
      <c r="D1127" s="1">
        <f>BILANCA!E149</f>
        <v>1912.24</v>
      </c>
      <c r="E1127" s="1">
        <v>0</v>
      </c>
      <c r="F1127" s="1">
        <v>0</v>
      </c>
      <c r="G1127" s="2">
        <f t="shared" si="22"/>
        <v>573.43823999999995</v>
      </c>
      <c r="H1127" s="2">
        <f t="shared" si="23"/>
        <v>0.51000000000001933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157.72999999999999</v>
      </c>
      <c r="D1135" s="1">
        <f>BILANCA!E157</f>
        <v>1912.24</v>
      </c>
      <c r="E1135" s="1">
        <v>0</v>
      </c>
      <c r="F1135" s="1">
        <v>0</v>
      </c>
      <c r="G1135" s="2">
        <f t="shared" si="22"/>
        <v>605.29592000000002</v>
      </c>
      <c r="H1135" s="2">
        <f t="shared" si="23"/>
        <v>0.51000000000001933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9.4</v>
      </c>
      <c r="E1138" s="1">
        <v>0</v>
      </c>
      <c r="F1138" s="1">
        <v>0</v>
      </c>
      <c r="G1138" s="2">
        <f t="shared" si="22"/>
        <v>2.9140000000000001</v>
      </c>
      <c r="H1138" s="2">
        <f t="shared" si="23"/>
        <v>0.40000000000000036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1176.8800000000001</v>
      </c>
      <c r="D1140" s="1">
        <f>BILANCA!E162</f>
        <v>1176.8800000000001</v>
      </c>
      <c r="E1140" s="1">
        <v>0</v>
      </c>
      <c r="F1140" s="1">
        <v>0</v>
      </c>
      <c r="G1140" s="2">
        <f t="shared" si="22"/>
        <v>554.31047999999998</v>
      </c>
      <c r="H1140" s="2">
        <f t="shared" si="23"/>
        <v>0.23999999999978172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588.41999999999996</v>
      </c>
      <c r="D1141" s="1">
        <f>BILANCA!E163</f>
        <v>1176.8800000000001</v>
      </c>
      <c r="E1141" s="1">
        <v>0</v>
      </c>
      <c r="F1141" s="1">
        <v>0</v>
      </c>
      <c r="G1141" s="2">
        <f t="shared" si="22"/>
        <v>464.86444000000006</v>
      </c>
      <c r="H1141" s="2">
        <f t="shared" si="23"/>
        <v>0.53999999999984993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81924.679999999993</v>
      </c>
      <c r="D1148" s="1">
        <f>BILANCA!E170</f>
        <v>91940.56</v>
      </c>
      <c r="E1148" s="1">
        <v>0</v>
      </c>
      <c r="F1148" s="1">
        <v>0</v>
      </c>
      <c r="G1148" s="2">
        <f t="shared" si="22"/>
        <v>43857.956999999995</v>
      </c>
      <c r="H1148" s="2">
        <f t="shared" si="23"/>
        <v>0.76000000000931323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81924.679999999993</v>
      </c>
      <c r="D1151" s="1">
        <f>BILANCA!E173</f>
        <v>91940.56</v>
      </c>
      <c r="E1151" s="1">
        <v>0</v>
      </c>
      <c r="F1151" s="1">
        <v>0</v>
      </c>
      <c r="G1151" s="2">
        <f t="shared" si="22"/>
        <v>44655.374400000001</v>
      </c>
      <c r="H1151" s="2">
        <f t="shared" si="23"/>
        <v>0.76000000000931323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728193.34</v>
      </c>
      <c r="D1152" s="1">
        <f>BILANCA!E175</f>
        <v>770319.18</v>
      </c>
      <c r="E1152" s="1">
        <v>0</v>
      </c>
      <c r="F1152" s="1">
        <v>0</v>
      </c>
      <c r="G1152" s="2">
        <f t="shared" si="22"/>
        <v>383432.55730000004</v>
      </c>
      <c r="H1152" s="2">
        <f t="shared" si="23"/>
        <v>0.52000000001862645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105289.25</v>
      </c>
      <c r="D1153" s="1">
        <f>BILANCA!E176</f>
        <v>122400.75</v>
      </c>
      <c r="E1153" s="1">
        <v>0</v>
      </c>
      <c r="F1153" s="1">
        <v>0</v>
      </c>
      <c r="G1153" s="2">
        <f t="shared" si="22"/>
        <v>59515.427500000005</v>
      </c>
      <c r="H1153" s="2">
        <f t="shared" si="23"/>
        <v>0.5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105289.25</v>
      </c>
      <c r="D1154" s="1">
        <f>BILANCA!E177</f>
        <v>122229.92</v>
      </c>
      <c r="E1154" s="1">
        <v>0</v>
      </c>
      <c r="F1154" s="1">
        <v>0</v>
      </c>
      <c r="G1154" s="2">
        <f t="shared" si="22"/>
        <v>59807.094390000006</v>
      </c>
      <c r="H1154" s="2">
        <f t="shared" si="23"/>
        <v>0.33000000000174623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80520.759999999995</v>
      </c>
      <c r="D1155" s="1">
        <f>BILANCA!E178</f>
        <v>93327.6</v>
      </c>
      <c r="E1155" s="1">
        <v>0</v>
      </c>
      <c r="F1155" s="1">
        <v>0</v>
      </c>
      <c r="G1155" s="2">
        <f t="shared" si="22"/>
        <v>45954.265119999996</v>
      </c>
      <c r="H1155" s="2">
        <f t="shared" si="23"/>
        <v>0.63999999999941792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8446.75</v>
      </c>
      <c r="D1156" s="1">
        <f>BILANCA!E179</f>
        <v>23074.400000000001</v>
      </c>
      <c r="E1156" s="1">
        <v>0</v>
      </c>
      <c r="F1156" s="1">
        <v>0</v>
      </c>
      <c r="G1156" s="2">
        <f t="shared" si="22"/>
        <v>9445.0301500000005</v>
      </c>
      <c r="H1156" s="2">
        <f t="shared" si="23"/>
        <v>0.65000000000145519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86.55</v>
      </c>
      <c r="D1157" s="1">
        <f>BILANCA!E180</f>
        <v>110.65</v>
      </c>
      <c r="E1157" s="1">
        <v>0</v>
      </c>
      <c r="F1157" s="1">
        <v>0</v>
      </c>
      <c r="G1157" s="2">
        <f t="shared" si="22"/>
        <v>53.565899999999999</v>
      </c>
      <c r="H1157" s="2">
        <f t="shared" si="23"/>
        <v>0.79999999999999716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86.55</v>
      </c>
      <c r="D1160" s="1">
        <f>BILANCA!E183</f>
        <v>110.65</v>
      </c>
      <c r="E1160" s="1">
        <v>0</v>
      </c>
      <c r="F1160" s="1">
        <v>0</v>
      </c>
      <c r="G1160" s="2">
        <f t="shared" si="22"/>
        <v>54.489449999999998</v>
      </c>
      <c r="H1160" s="2">
        <f t="shared" si="23"/>
        <v>0.79999999999999716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16235.19</v>
      </c>
      <c r="D1165" s="1">
        <f>BILANCA!E188</f>
        <v>5717.27</v>
      </c>
      <c r="E1165" s="1">
        <v>0</v>
      </c>
      <c r="F1165" s="1">
        <v>0</v>
      </c>
      <c r="G1165" s="2">
        <f t="shared" si="22"/>
        <v>5035.8908599999995</v>
      </c>
      <c r="H1165" s="2">
        <f t="shared" si="23"/>
        <v>0.46000000000094587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170.83</v>
      </c>
      <c r="E1166" s="1">
        <v>0</v>
      </c>
      <c r="F1166" s="1">
        <v>0</v>
      </c>
      <c r="G1166" s="2">
        <f t="shared" si="22"/>
        <v>62.523780000000002</v>
      </c>
      <c r="H1166" s="2">
        <f t="shared" si="23"/>
        <v>0.16999999999998749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622904.09</v>
      </c>
      <c r="D1214" s="1">
        <f>BILANCA!E237</f>
        <v>647918.43000000005</v>
      </c>
      <c r="E1214" s="1">
        <v>0</v>
      </c>
      <c r="F1214" s="1">
        <v>0</v>
      </c>
      <c r="G1214" s="2">
        <f t="shared" si="22"/>
        <v>443229.15945000004</v>
      </c>
      <c r="H1214" s="2">
        <f t="shared" si="23"/>
        <v>0.52000000001862645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615453.39</v>
      </c>
      <c r="D1215" s="1">
        <f>BILANCA!E238</f>
        <v>644358.81000000006</v>
      </c>
      <c r="E1215" s="1">
        <v>0</v>
      </c>
      <c r="F1215" s="1">
        <v>0</v>
      </c>
      <c r="G1215" s="2">
        <f t="shared" si="22"/>
        <v>441767.67431999999</v>
      </c>
      <c r="H1215" s="2">
        <f t="shared" si="23"/>
        <v>0.57999999995809048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615453.39</v>
      </c>
      <c r="D1216" s="1">
        <f>BILANCA!E239</f>
        <v>644358.81000000006</v>
      </c>
      <c r="E1216" s="1">
        <v>0</v>
      </c>
      <c r="F1216" s="1">
        <v>0</v>
      </c>
      <c r="G1216" s="2">
        <f t="shared" si="22"/>
        <v>443671.84533000004</v>
      </c>
      <c r="H1216" s="2">
        <f t="shared" si="23"/>
        <v>0.57999999995809048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584231.42000000004</v>
      </c>
      <c r="D1217" s="1">
        <f>BILANCA!E240</f>
        <v>618304.51</v>
      </c>
      <c r="E1217" s="1">
        <v>0</v>
      </c>
      <c r="F1217" s="1">
        <v>0</v>
      </c>
      <c r="G1217" s="2">
        <f t="shared" si="22"/>
        <v>426076.66295999999</v>
      </c>
      <c r="H1217" s="2">
        <f t="shared" si="23"/>
        <v>0.91000000003259629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31221.97</v>
      </c>
      <c r="D1218" s="1">
        <f>BILANCA!E241</f>
        <v>26054.3</v>
      </c>
      <c r="E1218" s="1">
        <v>0</v>
      </c>
      <c r="F1218" s="1">
        <v>0</v>
      </c>
      <c r="G1218" s="2">
        <f t="shared" si="22"/>
        <v>19582.683949999999</v>
      </c>
      <c r="H1218" s="2">
        <f t="shared" si="23"/>
        <v>0.32999999999810825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6704.5</v>
      </c>
      <c r="D1222" s="1">
        <f>BILANCA!E245</f>
        <v>1637.97</v>
      </c>
      <c r="E1222" s="1">
        <v>0</v>
      </c>
      <c r="F1222" s="1">
        <v>0</v>
      </c>
      <c r="G1222" s="2">
        <f t="shared" si="22"/>
        <v>2385.3251599999999</v>
      </c>
      <c r="H1222" s="2">
        <f t="shared" si="23"/>
        <v>0.52999999999997272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6704.5</v>
      </c>
      <c r="D1223" s="1">
        <f>BILANCA!E246</f>
        <v>1637.97</v>
      </c>
      <c r="E1223" s="1">
        <v>0</v>
      </c>
      <c r="F1223" s="1">
        <v>0</v>
      </c>
      <c r="G1223" s="2">
        <f t="shared" si="22"/>
        <v>2395.3055999999997</v>
      </c>
      <c r="H1223" s="2">
        <f t="shared" si="23"/>
        <v>0.52999999999997272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5857.26</v>
      </c>
      <c r="D1224" s="1">
        <f>BILANCA!E247</f>
        <v>1637.97</v>
      </c>
      <c r="E1224" s="1">
        <v>0</v>
      </c>
      <c r="F1224" s="1">
        <v>0</v>
      </c>
      <c r="G1224" s="2">
        <f t="shared" si="22"/>
        <v>2201.1012000000001</v>
      </c>
      <c r="H1224" s="2">
        <f t="shared" si="23"/>
        <v>0.29000000000019099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847.24</v>
      </c>
      <c r="D1225" s="1">
        <f>BILANCA!E248</f>
        <v>0</v>
      </c>
      <c r="E1225" s="1">
        <v>0</v>
      </c>
      <c r="F1225" s="1">
        <v>0</v>
      </c>
      <c r="G1225" s="2">
        <f t="shared" si="22"/>
        <v>205.03208000000001</v>
      </c>
      <c r="H1225" s="2">
        <f t="shared" si="23"/>
        <v>0.24000000000000909</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746.2</v>
      </c>
      <c r="D1232" s="1">
        <f>BILANCA!E255</f>
        <v>1921.65</v>
      </c>
      <c r="E1232" s="1">
        <v>0</v>
      </c>
      <c r="F1232" s="1">
        <v>0</v>
      </c>
      <c r="G1232" s="2">
        <f t="shared" si="22"/>
        <v>1142.7855</v>
      </c>
      <c r="H1232" s="2">
        <f t="shared" si="23"/>
        <v>0.54999999999995453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37159.360000000001</v>
      </c>
      <c r="D1236" s="1">
        <f>BILANCA!E259</f>
        <v>1758.58</v>
      </c>
      <c r="E1236" s="1">
        <v>0</v>
      </c>
      <c r="F1236" s="1">
        <v>0</v>
      </c>
      <c r="G1236" s="2">
        <f t="shared" si="22"/>
        <v>10291.15956</v>
      </c>
      <c r="H1236" s="2">
        <f t="shared" si="23"/>
        <v>0.78000000000065484</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37159.360000000001</v>
      </c>
      <c r="D1237" s="1">
        <f>BILANCA!E260</f>
        <v>1758.58</v>
      </c>
      <c r="E1237" s="1">
        <v>0</v>
      </c>
      <c r="F1237" s="1">
        <v>0</v>
      </c>
      <c r="G1237" s="2">
        <f t="shared" si="22"/>
        <v>10331.836080000001</v>
      </c>
      <c r="H1237" s="2">
        <f t="shared" si="23"/>
        <v>0.78000000000065484</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1334.61</v>
      </c>
      <c r="D1240" s="1">
        <f>BILANCA!E264</f>
        <v>3098.52</v>
      </c>
      <c r="E1240" s="1">
        <v>0</v>
      </c>
      <c r="F1240" s="1">
        <v>0</v>
      </c>
      <c r="G1240" s="2">
        <f t="shared" si="22"/>
        <v>1935.6340500000001</v>
      </c>
      <c r="H1240" s="2">
        <f t="shared" si="23"/>
        <v>0.87000000000011823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17103.37</v>
      </c>
      <c r="D1244" s="1">
        <f>BILANCA!E268</f>
        <v>6282.34</v>
      </c>
      <c r="E1244" s="1">
        <v>0</v>
      </c>
      <c r="F1244" s="1">
        <v>0</v>
      </c>
      <c r="G1244" s="2">
        <f t="shared" si="24"/>
        <v>7743.3610499999995</v>
      </c>
      <c r="H1244" s="2">
        <f t="shared" si="23"/>
        <v>0.70999999999912689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100</v>
      </c>
      <c r="D1245" s="1">
        <f>BILANCA!E269</f>
        <v>0</v>
      </c>
      <c r="E1245" s="1">
        <v>0</v>
      </c>
      <c r="F1245" s="1">
        <v>0</v>
      </c>
      <c r="G1245" s="2">
        <f t="shared" si="24"/>
        <v>26.200000000000003</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105289.25</v>
      </c>
      <c r="D1263" s="1">
        <f>BILANCA!E287</f>
        <v>12575</v>
      </c>
      <c r="E1263" s="1">
        <v>0</v>
      </c>
      <c r="F1263" s="1">
        <v>0</v>
      </c>
      <c r="G1263" s="2">
        <f t="shared" si="24"/>
        <v>36522.990000000005</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109654.92</v>
      </c>
      <c r="E1264" s="1">
        <v>0</v>
      </c>
      <c r="F1264" s="1">
        <v>0</v>
      </c>
      <c r="G1264" s="2">
        <f t="shared" si="24"/>
        <v>61626.065040000009</v>
      </c>
      <c r="H1264" s="2">
        <f t="shared" si="23"/>
        <v>8.000000000174623E-2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170.83</v>
      </c>
      <c r="E1265" s="1">
        <v>0</v>
      </c>
      <c r="F1265" s="1">
        <v>0</v>
      </c>
      <c r="G1265" s="2">
        <f t="shared" si="24"/>
        <v>96.348119999999994</v>
      </c>
      <c r="H1265" s="2">
        <f t="shared" si="23"/>
        <v>0.16999999999998749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16235.19</v>
      </c>
      <c r="D1278" s="1">
        <f>BILANCA!E302</f>
        <v>5717.27</v>
      </c>
      <c r="E1278" s="1">
        <v>0</v>
      </c>
      <c r="F1278" s="1">
        <v>0</v>
      </c>
      <c r="G1278" s="2">
        <f t="shared" si="24"/>
        <v>8162.57035</v>
      </c>
      <c r="H1278" s="2">
        <f t="shared" si="23"/>
        <v>0.46000000000094587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1005517.98</v>
      </c>
      <c r="D1408" s="1">
        <f>'RAS-funkcijski'!E114</f>
        <v>1328604.78</v>
      </c>
      <c r="E1408" s="1">
        <v>0</v>
      </c>
      <c r="F1408" s="1">
        <v>0</v>
      </c>
      <c r="G1408" s="2">
        <f t="shared" si="24"/>
        <v>402900.0294</v>
      </c>
      <c r="H1408" s="2">
        <f t="shared" si="27"/>
        <v>0.23999999999068677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955965.57</v>
      </c>
      <c r="D1409" s="1">
        <f>'RAS-funkcijski'!E115</f>
        <v>1271375.95</v>
      </c>
      <c r="E1409" s="1">
        <v>0</v>
      </c>
      <c r="F1409" s="1">
        <v>0</v>
      </c>
      <c r="G1409" s="2">
        <f t="shared" si="24"/>
        <v>388357.63916999998</v>
      </c>
      <c r="H1409" s="2">
        <f t="shared" si="27"/>
        <v>0.48000000009778887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955965.57</v>
      </c>
      <c r="D1411" s="1">
        <f>'RAS-funkcijski'!E117</f>
        <v>1271375.95</v>
      </c>
      <c r="E1411" s="1">
        <v>0</v>
      </c>
      <c r="F1411" s="1">
        <v>0</v>
      </c>
      <c r="G1411" s="2">
        <f t="shared" si="24"/>
        <v>395355.07410999999</v>
      </c>
      <c r="H1411" s="2">
        <f t="shared" si="27"/>
        <v>0.48000000009778887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49118.720000000001</v>
      </c>
      <c r="D1420" s="1">
        <f>'RAS-funkcijski'!E126</f>
        <v>56758.71</v>
      </c>
      <c r="E1420" s="1">
        <v>0</v>
      </c>
      <c r="F1420" s="1">
        <v>0</v>
      </c>
      <c r="G1420" s="2">
        <f t="shared" si="24"/>
        <v>19841.609079999998</v>
      </c>
      <c r="H1420" s="2">
        <f t="shared" si="27"/>
        <v>0.56999999999970896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433.69</v>
      </c>
      <c r="D1422" s="1">
        <f>'RAS-funkcijski'!E128</f>
        <v>470.12</v>
      </c>
      <c r="E1422" s="1">
        <v>0</v>
      </c>
      <c r="F1422" s="1">
        <v>0</v>
      </c>
      <c r="G1422" s="2">
        <f t="shared" si="24"/>
        <v>170.36732000000001</v>
      </c>
      <c r="H1422" s="2">
        <f t="shared" si="27"/>
        <v>0.43000000000000682</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1005517.98</v>
      </c>
      <c r="D1435" s="13">
        <f>'RAS-funkcijski'!E141</f>
        <v>1328604.78</v>
      </c>
      <c r="E1435" s="13">
        <v>0</v>
      </c>
      <c r="F1435" s="13">
        <v>0</v>
      </c>
      <c r="G1435" s="14">
        <f t="shared" si="24"/>
        <v>501793.67298000003</v>
      </c>
      <c r="H1435" s="14">
        <f t="shared" si="27"/>
        <v>0.23999999999068677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30964.799999999999</v>
      </c>
      <c r="D1436" s="6">
        <f>'P-VRIO'!E5</f>
        <v>0</v>
      </c>
      <c r="E1436" s="6">
        <v>0</v>
      </c>
      <c r="F1436" s="6">
        <v>0</v>
      </c>
      <c r="G1436" s="7">
        <f t="shared" si="24"/>
        <v>30.9648</v>
      </c>
      <c r="H1436" s="7">
        <f t="shared" si="27"/>
        <v>0.2000000000007276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30964.799999999999</v>
      </c>
      <c r="D1453" s="1">
        <f>'P-VRIO'!E22</f>
        <v>0</v>
      </c>
      <c r="E1453" s="1">
        <v>0</v>
      </c>
      <c r="F1453" s="1">
        <v>0</v>
      </c>
      <c r="G1453" s="2">
        <f t="shared" si="24"/>
        <v>557.3664</v>
      </c>
      <c r="H1453" s="2">
        <f t="shared" si="27"/>
        <v>0.2000000000007276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30964.799999999999</v>
      </c>
      <c r="D1454" s="1">
        <f>'P-VRIO'!E23</f>
        <v>0</v>
      </c>
      <c r="E1454" s="1">
        <v>0</v>
      </c>
      <c r="F1454" s="1">
        <v>0</v>
      </c>
      <c r="G1454" s="2">
        <f t="shared" si="24"/>
        <v>588.33119999999997</v>
      </c>
      <c r="H1454" s="2">
        <f t="shared" si="27"/>
        <v>0.2000000000007276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30964.799999999999</v>
      </c>
      <c r="D1456" s="1">
        <f>'P-VRIO'!E25</f>
        <v>0</v>
      </c>
      <c r="E1456" s="1">
        <v>0</v>
      </c>
      <c r="F1456" s="1">
        <v>0</v>
      </c>
      <c r="G1456" s="2">
        <f t="shared" si="24"/>
        <v>650.26080000000002</v>
      </c>
      <c r="H1456" s="2">
        <f t="shared" si="27"/>
        <v>0.2000000000007276</v>
      </c>
      <c r="I1456" s="10">
        <f t="shared" si="30"/>
        <v>130.05216000047312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105289.25</v>
      </c>
      <c r="D1480" s="6"/>
      <c r="E1480" s="6">
        <v>0</v>
      </c>
      <c r="F1480" s="6">
        <v>0</v>
      </c>
      <c r="G1480" s="7">
        <f t="shared" ref="G1480:G1580" si="34">B1480/1000*C1480</f>
        <v>105.28925</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1335854.6699999997</v>
      </c>
      <c r="D1481" s="1">
        <v>0</v>
      </c>
      <c r="E1481" s="1">
        <v>0</v>
      </c>
      <c r="F1481" s="1">
        <v>0</v>
      </c>
      <c r="G1481" s="2">
        <f t="shared" si="34"/>
        <v>2671.7093399999994</v>
      </c>
      <c r="H1481" s="2">
        <f t="shared" si="35"/>
        <v>0.33000000030733645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1303422.9699999997</v>
      </c>
      <c r="D1483" s="1">
        <v>0</v>
      </c>
      <c r="E1483" s="1">
        <v>0</v>
      </c>
      <c r="F1483" s="1">
        <v>0</v>
      </c>
      <c r="G1483" s="2">
        <f t="shared" si="34"/>
        <v>5213.6918799999994</v>
      </c>
      <c r="H1483" s="2">
        <f t="shared" si="35"/>
        <v>3.0000000260770321E-2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1085248.01</v>
      </c>
      <c r="D1484" s="1">
        <v>0</v>
      </c>
      <c r="E1484" s="1">
        <v>0</v>
      </c>
      <c r="F1484" s="1">
        <v>0</v>
      </c>
      <c r="G1484" s="2">
        <f t="shared" si="34"/>
        <v>5426.2400500000003</v>
      </c>
      <c r="H1484" s="2">
        <f t="shared" si="35"/>
        <v>1.0000000009313226E-2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195179.92</v>
      </c>
      <c r="D1485" s="1">
        <v>0</v>
      </c>
      <c r="E1485" s="1">
        <v>0</v>
      </c>
      <c r="F1485" s="1">
        <v>0</v>
      </c>
      <c r="G1485" s="2">
        <f t="shared" si="34"/>
        <v>1171.07952</v>
      </c>
      <c r="H1485" s="2">
        <f t="shared" si="35"/>
        <v>7.9999999987194315E-2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1174.94</v>
      </c>
      <c r="D1486" s="1">
        <v>0</v>
      </c>
      <c r="E1486" s="1">
        <v>0</v>
      </c>
      <c r="F1486" s="1">
        <v>0</v>
      </c>
      <c r="G1486" s="2">
        <f t="shared" si="34"/>
        <v>8.2245800000000013</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798.92</v>
      </c>
      <c r="D1489" s="1">
        <v>0</v>
      </c>
      <c r="E1489" s="1">
        <v>0</v>
      </c>
      <c r="F1489" s="1">
        <v>0</v>
      </c>
      <c r="G1489" s="2">
        <f t="shared" si="34"/>
        <v>7.9891999999999994</v>
      </c>
      <c r="H1489" s="2">
        <f t="shared" si="35"/>
        <v>8.0000000000040927E-2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21021.18</v>
      </c>
      <c r="D1491" s="1">
        <v>0</v>
      </c>
      <c r="E1491" s="1">
        <v>0</v>
      </c>
      <c r="F1491" s="1">
        <v>0</v>
      </c>
      <c r="G1491" s="2">
        <f t="shared" si="34"/>
        <v>252.25416000000001</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32431.7</v>
      </c>
      <c r="D1492" s="1">
        <v>0</v>
      </c>
      <c r="E1492" s="1">
        <v>0</v>
      </c>
      <c r="F1492" s="1">
        <v>0</v>
      </c>
      <c r="G1492" s="2">
        <f t="shared" si="34"/>
        <v>421.6121</v>
      </c>
      <c r="H1492" s="2">
        <f t="shared" si="35"/>
        <v>0.2999999999992724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1318743.17</v>
      </c>
      <c r="D1499" s="1">
        <v>0</v>
      </c>
      <c r="E1499" s="1">
        <v>0</v>
      </c>
      <c r="F1499" s="1">
        <v>0</v>
      </c>
      <c r="G1499" s="2">
        <f t="shared" si="34"/>
        <v>26374.863399999998</v>
      </c>
      <c r="H1499" s="2">
        <f t="shared" si="35"/>
        <v>0.16999999992549419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1286140.6399999999</v>
      </c>
      <c r="D1501" s="1">
        <v>0</v>
      </c>
      <c r="E1501" s="1">
        <v>0</v>
      </c>
      <c r="F1501" s="1">
        <v>0</v>
      </c>
      <c r="G1501" s="2">
        <f t="shared" si="34"/>
        <v>28295.094079999995</v>
      </c>
      <c r="H1501" s="2">
        <f t="shared" si="35"/>
        <v>0.36000000010244548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1039063.36</v>
      </c>
      <c r="D1502" s="1">
        <v>0</v>
      </c>
      <c r="E1502" s="1">
        <v>0</v>
      </c>
      <c r="F1502" s="1">
        <v>0</v>
      </c>
      <c r="G1502" s="2">
        <f t="shared" si="34"/>
        <v>23898.457279999999</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218254.32</v>
      </c>
      <c r="D1503" s="1">
        <v>0</v>
      </c>
      <c r="E1503" s="1">
        <v>0</v>
      </c>
      <c r="F1503" s="1">
        <v>0</v>
      </c>
      <c r="G1503" s="2">
        <f t="shared" si="34"/>
        <v>5238.1036800000002</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1285.5899999999999</v>
      </c>
      <c r="D1504" s="1">
        <v>0</v>
      </c>
      <c r="E1504" s="1">
        <v>0</v>
      </c>
      <c r="F1504" s="1">
        <v>0</v>
      </c>
      <c r="G1504" s="2">
        <f t="shared" si="34"/>
        <v>32.139749999999999</v>
      </c>
      <c r="H1504" s="2">
        <f t="shared" si="35"/>
        <v>0.41000000000008185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798.92</v>
      </c>
      <c r="D1507" s="1">
        <v>0</v>
      </c>
      <c r="E1507" s="1">
        <v>0</v>
      </c>
      <c r="F1507" s="1">
        <v>0</v>
      </c>
      <c r="G1507" s="2">
        <f t="shared" si="34"/>
        <v>22.369759999999999</v>
      </c>
      <c r="H1507" s="2">
        <f t="shared" si="35"/>
        <v>8.0000000000040927E-2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26738.45</v>
      </c>
      <c r="D1509" s="1">
        <v>0</v>
      </c>
      <c r="E1509" s="1">
        <v>0</v>
      </c>
      <c r="F1509" s="1">
        <v>0</v>
      </c>
      <c r="G1509" s="2">
        <f t="shared" si="34"/>
        <v>802.15350000000001</v>
      </c>
      <c r="H1509" s="2">
        <f t="shared" si="35"/>
        <v>0.4500000000007276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32602.53</v>
      </c>
      <c r="D1510" s="1">
        <v>0</v>
      </c>
      <c r="E1510" s="1">
        <v>0</v>
      </c>
      <c r="F1510" s="1">
        <v>0</v>
      </c>
      <c r="G1510" s="2">
        <f t="shared" si="34"/>
        <v>1010.6784299999999</v>
      </c>
      <c r="H1510" s="2">
        <f t="shared" si="35"/>
        <v>0.47000000000116415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122400.74999999977</v>
      </c>
      <c r="D1517" s="1">
        <v>0</v>
      </c>
      <c r="E1517" s="1">
        <v>0</v>
      </c>
      <c r="F1517" s="1">
        <v>0</v>
      </c>
      <c r="G1517" s="2">
        <f t="shared" si="34"/>
        <v>4651.2284999999911</v>
      </c>
      <c r="H1517" s="2">
        <f t="shared" si="35"/>
        <v>0.25000000023283064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12575</v>
      </c>
      <c r="D1518" s="1">
        <v>0</v>
      </c>
      <c r="E1518" s="1">
        <v>0</v>
      </c>
      <c r="F1518" s="1">
        <v>0</v>
      </c>
      <c r="G1518" s="2">
        <f t="shared" si="34"/>
        <v>490.42500000000001</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12575</v>
      </c>
      <c r="D1524" s="1">
        <v>0</v>
      </c>
      <c r="E1524" s="1">
        <v>0</v>
      </c>
      <c r="F1524" s="1">
        <v>0</v>
      </c>
      <c r="G1524" s="2">
        <f t="shared" si="34"/>
        <v>565.875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12575</v>
      </c>
      <c r="D1530" s="1">
        <v>0</v>
      </c>
      <c r="E1530" s="1">
        <v>0</v>
      </c>
      <c r="F1530" s="1">
        <v>0</v>
      </c>
      <c r="G1530" s="2">
        <f t="shared" si="34"/>
        <v>641.32499999999993</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12575</v>
      </c>
      <c r="D1531" s="1">
        <v>0</v>
      </c>
      <c r="E1531" s="1">
        <v>0</v>
      </c>
      <c r="F1531" s="1">
        <v>0</v>
      </c>
      <c r="G1531" s="2">
        <f t="shared" si="34"/>
        <v>653.9</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109825.75</v>
      </c>
      <c r="D1576" s="1">
        <v>0</v>
      </c>
      <c r="E1576" s="1">
        <v>0</v>
      </c>
      <c r="F1576" s="1">
        <v>0</v>
      </c>
      <c r="G1576" s="2">
        <f t="shared" si="34"/>
        <v>10653.097750000001</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109654.92</v>
      </c>
      <c r="D1578" s="1">
        <v>0</v>
      </c>
      <c r="E1578" s="1">
        <v>0</v>
      </c>
      <c r="F1578" s="1">
        <v>0</v>
      </c>
      <c r="G1578" s="2">
        <f t="shared" si="34"/>
        <v>10855.837080000001</v>
      </c>
      <c r="H1578" s="2">
        <f t="shared" si="35"/>
        <v>8.000000000174623E-2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170.83</v>
      </c>
      <c r="D1579" s="1">
        <v>0</v>
      </c>
      <c r="E1579" s="1">
        <v>0</v>
      </c>
      <c r="F1579" s="1">
        <v>0</v>
      </c>
      <c r="G1579" s="2">
        <f t="shared" si="34"/>
        <v>17.083000000000002</v>
      </c>
      <c r="H1579" s="2">
        <f t="shared" si="35"/>
        <v>0.16999999999998749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3318</v>
      </c>
      <c r="B1" s="381"/>
      <c r="C1" s="381"/>
    </row>
    <row r="2" spans="1:17" ht="33" customHeight="1" x14ac:dyDescent="0.2">
      <c r="A2" s="382" t="s">
        <v>3319</v>
      </c>
      <c r="B2" s="383"/>
      <c r="C2" s="375"/>
      <c r="D2" s="4"/>
      <c r="E2" s="4"/>
      <c r="F2" s="4"/>
      <c r="G2" s="4"/>
      <c r="H2" s="4"/>
      <c r="I2" s="4"/>
      <c r="J2" s="4"/>
      <c r="K2" s="4"/>
      <c r="L2" s="4"/>
      <c r="M2" s="4"/>
      <c r="N2" s="4"/>
      <c r="O2" s="4"/>
      <c r="P2" s="4"/>
      <c r="Q2" s="4"/>
    </row>
    <row r="3" spans="1:17" ht="18.75" customHeight="1" x14ac:dyDescent="0.2">
      <c r="A3" s="304" t="s">
        <v>3320</v>
      </c>
      <c r="B3" s="384" t="s">
        <v>3321</v>
      </c>
      <c r="C3" s="375"/>
      <c r="D3" s="4"/>
      <c r="E3" s="4"/>
      <c r="F3" s="4"/>
      <c r="G3" s="4"/>
      <c r="H3" s="4"/>
      <c r="I3" s="4"/>
      <c r="J3" s="4"/>
      <c r="K3" s="4"/>
      <c r="L3" s="4"/>
      <c r="M3" s="4"/>
      <c r="N3" s="4"/>
      <c r="O3" s="4"/>
      <c r="P3" s="4"/>
      <c r="Q3" s="4"/>
    </row>
    <row r="4" spans="1:17" ht="37.5" hidden="1" customHeight="1" x14ac:dyDescent="0.2">
      <c r="A4" s="305" t="s">
        <v>3322</v>
      </c>
      <c r="B4" s="374" t="s">
        <v>3323</v>
      </c>
      <c r="C4" s="375"/>
      <c r="D4" s="4"/>
      <c r="E4" s="4"/>
      <c r="F4" s="4"/>
      <c r="G4" s="4"/>
      <c r="H4" s="4"/>
      <c r="I4" s="4"/>
      <c r="J4" s="4"/>
      <c r="K4" s="4"/>
      <c r="L4" s="4"/>
      <c r="M4" s="4"/>
      <c r="N4" s="4"/>
      <c r="O4" s="4"/>
      <c r="P4" s="4"/>
      <c r="Q4" s="4"/>
    </row>
    <row r="5" spans="1:17" ht="48" hidden="1" customHeight="1" x14ac:dyDescent="0.2">
      <c r="A5" s="305" t="s">
        <v>3322</v>
      </c>
      <c r="B5" s="374" t="s">
        <v>3324</v>
      </c>
      <c r="C5" s="375"/>
      <c r="D5" s="4"/>
      <c r="E5" s="4"/>
      <c r="F5" s="4"/>
      <c r="G5" s="4"/>
      <c r="H5" s="4"/>
      <c r="I5" s="4"/>
      <c r="J5" s="4"/>
      <c r="K5" s="4"/>
      <c r="L5" s="4"/>
      <c r="M5" s="4"/>
      <c r="N5" s="4"/>
      <c r="O5" s="4"/>
      <c r="P5" s="4"/>
      <c r="Q5" s="4"/>
    </row>
    <row r="6" spans="1:17" ht="59.25" hidden="1" customHeight="1" x14ac:dyDescent="0.2">
      <c r="A6" s="305" t="s">
        <v>3322</v>
      </c>
      <c r="B6" s="374" t="s">
        <v>3325</v>
      </c>
      <c r="C6" s="375"/>
      <c r="D6" s="4"/>
      <c r="E6" s="4"/>
      <c r="F6" s="4"/>
      <c r="G6" s="4"/>
      <c r="H6" s="4"/>
      <c r="I6" s="4"/>
      <c r="J6" s="4"/>
      <c r="K6" s="4"/>
      <c r="L6" s="4"/>
      <c r="M6" s="4"/>
      <c r="N6" s="4"/>
      <c r="O6" s="4"/>
      <c r="P6" s="4"/>
      <c r="Q6" s="4"/>
    </row>
    <row r="7" spans="1:17" ht="48" hidden="1" customHeight="1" x14ac:dyDescent="0.2">
      <c r="A7" s="305" t="s">
        <v>3326</v>
      </c>
      <c r="B7" s="374" t="s">
        <v>3327</v>
      </c>
      <c r="C7" s="375"/>
      <c r="D7" s="4"/>
      <c r="E7" s="4"/>
      <c r="F7" s="4"/>
      <c r="G7" s="4"/>
      <c r="H7" s="4"/>
      <c r="I7" s="4"/>
      <c r="J7" s="4"/>
      <c r="K7" s="4"/>
      <c r="L7" s="4"/>
      <c r="M7" s="4"/>
      <c r="N7" s="4"/>
      <c r="O7" s="4"/>
      <c r="P7" s="4"/>
      <c r="Q7" s="4"/>
    </row>
    <row r="8" spans="1:17" ht="41.25" hidden="1" customHeight="1" x14ac:dyDescent="0.2">
      <c r="A8" s="305" t="s">
        <v>3328</v>
      </c>
      <c r="B8" s="374" t="s">
        <v>3329</v>
      </c>
      <c r="C8" s="375"/>
      <c r="D8" s="4"/>
      <c r="E8" s="4"/>
      <c r="F8" s="4"/>
      <c r="G8" s="4"/>
      <c r="H8" s="4"/>
      <c r="I8" s="4"/>
      <c r="J8" s="4"/>
      <c r="K8" s="4"/>
      <c r="L8" s="4"/>
      <c r="M8" s="4"/>
      <c r="N8" s="4"/>
      <c r="O8" s="4"/>
      <c r="P8" s="4"/>
      <c r="Q8" s="4"/>
    </row>
    <row r="9" spans="1:17" ht="59.25" hidden="1" customHeight="1" x14ac:dyDescent="0.2">
      <c r="A9" s="305" t="s">
        <v>3330</v>
      </c>
      <c r="B9" s="374" t="s">
        <v>3331</v>
      </c>
      <c r="C9" s="375"/>
      <c r="D9" s="4"/>
      <c r="E9" s="4"/>
      <c r="F9" s="4"/>
      <c r="G9" s="4"/>
      <c r="H9" s="4"/>
      <c r="I9" s="4"/>
      <c r="J9" s="4"/>
      <c r="K9" s="4"/>
      <c r="L9" s="4"/>
      <c r="M9" s="4"/>
      <c r="N9" s="4"/>
      <c r="O9" s="4"/>
      <c r="P9" s="4"/>
      <c r="Q9" s="4"/>
    </row>
    <row r="10" spans="1:17" ht="61.5" hidden="1" customHeight="1" x14ac:dyDescent="0.2">
      <c r="A10" s="305" t="s">
        <v>3330</v>
      </c>
      <c r="B10" s="374" t="s">
        <v>3332</v>
      </c>
      <c r="C10" s="375"/>
      <c r="D10" s="4"/>
      <c r="E10" s="4"/>
      <c r="F10" s="4"/>
      <c r="G10" s="4"/>
      <c r="H10" s="4"/>
      <c r="I10" s="4"/>
      <c r="J10" s="4"/>
      <c r="K10" s="4"/>
      <c r="L10" s="4"/>
      <c r="M10" s="4"/>
      <c r="N10" s="4"/>
      <c r="O10" s="4"/>
      <c r="P10" s="4"/>
      <c r="Q10" s="4"/>
    </row>
    <row r="11" spans="1:17" ht="43.5" hidden="1" customHeight="1" x14ac:dyDescent="0.2">
      <c r="A11" s="305" t="s">
        <v>3330</v>
      </c>
      <c r="B11" s="374" t="s">
        <v>3333</v>
      </c>
      <c r="C11" s="375"/>
      <c r="D11" s="4"/>
      <c r="E11" s="4"/>
      <c r="F11" s="4"/>
      <c r="G11" s="4"/>
      <c r="H11" s="4"/>
      <c r="I11" s="4"/>
      <c r="J11" s="4"/>
      <c r="K11" s="4"/>
      <c r="L11" s="4"/>
      <c r="M11" s="4"/>
      <c r="N11" s="4"/>
      <c r="O11" s="4"/>
      <c r="P11" s="4"/>
      <c r="Q11" s="4"/>
    </row>
    <row r="12" spans="1:17" ht="27.75" hidden="1" customHeight="1" x14ac:dyDescent="0.2">
      <c r="A12" s="305" t="s">
        <v>3334</v>
      </c>
      <c r="B12" s="374" t="s">
        <v>3335</v>
      </c>
      <c r="C12" s="375"/>
      <c r="D12" s="4"/>
      <c r="E12" s="4"/>
      <c r="F12" s="4"/>
      <c r="G12" s="4"/>
      <c r="H12" s="4"/>
      <c r="I12" s="4"/>
      <c r="J12" s="4"/>
      <c r="K12" s="4"/>
      <c r="L12" s="4"/>
      <c r="M12" s="4"/>
      <c r="N12" s="4"/>
      <c r="O12" s="4"/>
      <c r="P12" s="4"/>
      <c r="Q12" s="4"/>
    </row>
    <row r="13" spans="1:17" ht="27.75" hidden="1" customHeight="1" x14ac:dyDescent="0.2">
      <c r="A13" s="305" t="s">
        <v>3336</v>
      </c>
      <c r="B13" s="374" t="s">
        <v>3337</v>
      </c>
      <c r="C13" s="375"/>
      <c r="D13" s="4"/>
      <c r="E13" s="4"/>
      <c r="F13" s="4"/>
      <c r="G13" s="4"/>
      <c r="H13" s="4"/>
      <c r="I13" s="4"/>
      <c r="J13" s="4"/>
      <c r="K13" s="4"/>
      <c r="L13" s="4"/>
      <c r="M13" s="4"/>
      <c r="N13" s="4"/>
      <c r="O13" s="4"/>
      <c r="P13" s="4"/>
      <c r="Q13" s="4"/>
    </row>
    <row r="14" spans="1:17" ht="45.75" hidden="1" customHeight="1" x14ac:dyDescent="0.2">
      <c r="A14" s="305" t="s">
        <v>3338</v>
      </c>
      <c r="B14" s="374" t="s">
        <v>3339</v>
      </c>
      <c r="C14" s="375"/>
      <c r="D14" s="4"/>
      <c r="E14" s="4"/>
      <c r="F14" s="4"/>
      <c r="G14" s="4"/>
      <c r="H14" s="4"/>
      <c r="I14" s="4"/>
      <c r="J14" s="4"/>
      <c r="K14" s="4"/>
      <c r="L14" s="4"/>
      <c r="M14" s="4"/>
      <c r="N14" s="4"/>
      <c r="O14" s="4"/>
      <c r="P14" s="4"/>
      <c r="Q14" s="4"/>
    </row>
    <row r="15" spans="1:17" ht="45.75" hidden="1" customHeight="1" x14ac:dyDescent="0.2">
      <c r="A15" s="305" t="s">
        <v>3340</v>
      </c>
      <c r="B15" s="374" t="s">
        <v>3341</v>
      </c>
      <c r="C15" s="375"/>
      <c r="D15" s="4"/>
      <c r="E15" s="4"/>
      <c r="F15" s="4"/>
      <c r="G15" s="4"/>
      <c r="H15" s="4"/>
      <c r="I15" s="4"/>
      <c r="J15" s="4"/>
      <c r="K15" s="4"/>
      <c r="L15" s="4"/>
      <c r="M15" s="4"/>
      <c r="N15" s="4"/>
      <c r="O15" s="4"/>
      <c r="P15" s="4"/>
      <c r="Q15" s="4"/>
    </row>
    <row r="16" spans="1:17" ht="51" hidden="1" customHeight="1" x14ac:dyDescent="0.2">
      <c r="A16" s="305" t="s">
        <v>3342</v>
      </c>
      <c r="B16" s="374" t="s">
        <v>3343</v>
      </c>
      <c r="C16" s="375"/>
      <c r="D16" s="4"/>
      <c r="E16" s="4"/>
      <c r="F16" s="4"/>
      <c r="G16" s="4"/>
      <c r="H16" s="4"/>
      <c r="I16" s="4"/>
      <c r="J16" s="4"/>
      <c r="K16" s="4"/>
      <c r="L16" s="4"/>
      <c r="M16" s="4"/>
      <c r="N16" s="4"/>
      <c r="O16" s="4"/>
      <c r="P16" s="4"/>
      <c r="Q16" s="4"/>
    </row>
    <row r="17" spans="1:17" ht="27.75" hidden="1" customHeight="1" x14ac:dyDescent="0.2">
      <c r="A17" s="305" t="s">
        <v>3344</v>
      </c>
      <c r="B17" s="374" t="s">
        <v>3345</v>
      </c>
      <c r="C17" s="375"/>
      <c r="D17" s="4"/>
      <c r="E17" s="4"/>
      <c r="F17" s="4"/>
      <c r="G17" s="4"/>
      <c r="H17" s="4"/>
      <c r="I17" s="4"/>
      <c r="J17" s="4"/>
      <c r="K17" s="4"/>
      <c r="L17" s="4"/>
      <c r="M17" s="4"/>
      <c r="N17" s="4"/>
      <c r="O17" s="4"/>
      <c r="P17" s="4"/>
      <c r="Q17" s="4"/>
    </row>
    <row r="18" spans="1:17" ht="27.75" hidden="1" customHeight="1" x14ac:dyDescent="0.2">
      <c r="A18" s="305" t="s">
        <v>3346</v>
      </c>
      <c r="B18" s="374" t="s">
        <v>3347</v>
      </c>
      <c r="C18" s="375"/>
      <c r="D18" s="4"/>
      <c r="E18" s="4"/>
      <c r="F18" s="4"/>
      <c r="G18" s="4"/>
      <c r="H18" s="4"/>
      <c r="I18" s="4"/>
      <c r="J18" s="4"/>
      <c r="K18" s="4"/>
      <c r="L18" s="4"/>
      <c r="M18" s="4"/>
      <c r="N18" s="4"/>
      <c r="O18" s="4"/>
      <c r="P18" s="4"/>
      <c r="Q18" s="4"/>
    </row>
    <row r="19" spans="1:17" ht="45" hidden="1" customHeight="1" x14ac:dyDescent="0.2">
      <c r="A19" s="305" t="s">
        <v>3346</v>
      </c>
      <c r="B19" s="374" t="s">
        <v>3348</v>
      </c>
      <c r="C19" s="375"/>
      <c r="D19" s="4"/>
      <c r="E19" s="4"/>
      <c r="F19" s="4"/>
      <c r="G19" s="4"/>
      <c r="H19" s="4"/>
      <c r="I19" s="4"/>
      <c r="J19" s="4"/>
      <c r="K19" s="4"/>
      <c r="L19" s="4"/>
      <c r="M19" s="4"/>
      <c r="N19" s="4"/>
      <c r="O19" s="4"/>
      <c r="P19" s="4"/>
      <c r="Q19" s="4"/>
    </row>
    <row r="20" spans="1:17" ht="45" hidden="1" customHeight="1" x14ac:dyDescent="0.2">
      <c r="A20" s="305" t="s">
        <v>3349</v>
      </c>
      <c r="B20" s="374" t="s">
        <v>3350</v>
      </c>
      <c r="C20" s="375"/>
      <c r="D20" s="4"/>
      <c r="E20" s="4"/>
      <c r="F20" s="4"/>
      <c r="G20" s="4"/>
      <c r="H20" s="4"/>
      <c r="I20" s="4"/>
      <c r="J20" s="4"/>
      <c r="K20" s="4"/>
      <c r="L20" s="4"/>
      <c r="M20" s="4"/>
      <c r="N20" s="4"/>
      <c r="O20" s="4"/>
      <c r="P20" s="4"/>
      <c r="Q20" s="4"/>
    </row>
    <row r="21" spans="1:17" ht="30" hidden="1" customHeight="1" x14ac:dyDescent="0.2">
      <c r="A21" s="305" t="s">
        <v>3351</v>
      </c>
      <c r="B21" s="374" t="s">
        <v>3352</v>
      </c>
      <c r="C21" s="375"/>
      <c r="D21" s="4"/>
      <c r="E21" s="4"/>
      <c r="F21" s="4"/>
      <c r="G21" s="4"/>
      <c r="H21" s="4"/>
      <c r="I21" s="4"/>
      <c r="J21" s="4"/>
      <c r="K21" s="4"/>
      <c r="L21" s="4"/>
      <c r="M21" s="4"/>
      <c r="N21" s="4"/>
      <c r="O21" s="4"/>
      <c r="P21" s="4"/>
      <c r="Q21" s="4"/>
    </row>
    <row r="22" spans="1:17" ht="30" hidden="1" customHeight="1" x14ac:dyDescent="0.2">
      <c r="A22" s="305" t="s">
        <v>3353</v>
      </c>
      <c r="B22" s="374" t="s">
        <v>3354</v>
      </c>
      <c r="C22" s="375"/>
      <c r="D22" s="4"/>
      <c r="E22" s="4"/>
      <c r="F22" s="4"/>
      <c r="G22" s="4"/>
      <c r="H22" s="4"/>
      <c r="I22" s="4"/>
      <c r="J22" s="4"/>
      <c r="K22" s="4"/>
      <c r="L22" s="4"/>
      <c r="M22" s="4"/>
      <c r="N22" s="4"/>
      <c r="O22" s="4"/>
      <c r="P22" s="4"/>
      <c r="Q22" s="4"/>
    </row>
    <row r="23" spans="1:17" ht="30" hidden="1" customHeight="1" x14ac:dyDescent="0.2">
      <c r="A23" s="305" t="s">
        <v>3355</v>
      </c>
      <c r="B23" s="374" t="s">
        <v>3356</v>
      </c>
      <c r="C23" s="375"/>
      <c r="D23" s="4"/>
      <c r="E23" s="4"/>
      <c r="F23" s="4"/>
      <c r="G23" s="4"/>
      <c r="H23" s="4"/>
      <c r="I23" s="4"/>
      <c r="J23" s="4"/>
      <c r="K23" s="4"/>
      <c r="L23" s="4"/>
      <c r="M23" s="4"/>
      <c r="N23" s="4"/>
      <c r="O23" s="4"/>
      <c r="P23" s="4"/>
      <c r="Q23" s="4"/>
    </row>
    <row r="24" spans="1:17" ht="30" hidden="1" customHeight="1" x14ac:dyDescent="0.2">
      <c r="A24" s="305" t="s">
        <v>3357</v>
      </c>
      <c r="B24" s="374" t="s">
        <v>3358</v>
      </c>
      <c r="C24" s="375"/>
      <c r="D24" s="4"/>
      <c r="E24" s="4"/>
      <c r="F24" s="4"/>
      <c r="G24" s="4"/>
      <c r="H24" s="4"/>
      <c r="I24" s="4"/>
      <c r="J24" s="4"/>
      <c r="K24" s="4"/>
      <c r="L24" s="4"/>
      <c r="M24" s="4"/>
      <c r="N24" s="4"/>
      <c r="O24" s="4"/>
      <c r="P24" s="4"/>
      <c r="Q24" s="4"/>
    </row>
    <row r="25" spans="1:17" ht="30" hidden="1" customHeight="1" x14ac:dyDescent="0.2">
      <c r="A25" s="305" t="s">
        <v>3359</v>
      </c>
      <c r="B25" s="374" t="s">
        <v>3360</v>
      </c>
      <c r="C25" s="375"/>
      <c r="D25" s="4"/>
      <c r="E25" s="4"/>
      <c r="F25" s="4"/>
      <c r="G25" s="4"/>
      <c r="H25" s="4"/>
      <c r="I25" s="4"/>
      <c r="J25" s="4"/>
      <c r="K25" s="4"/>
      <c r="L25" s="4"/>
      <c r="M25" s="4"/>
      <c r="N25" s="4"/>
      <c r="O25" s="4"/>
      <c r="P25" s="4"/>
      <c r="Q25" s="4"/>
    </row>
    <row r="26" spans="1:17" ht="30" hidden="1" customHeight="1" x14ac:dyDescent="0.2">
      <c r="A26" s="305" t="s">
        <v>3361</v>
      </c>
      <c r="B26" s="374" t="s">
        <v>3362</v>
      </c>
      <c r="C26" s="375"/>
      <c r="D26" s="4"/>
      <c r="E26" s="4"/>
      <c r="F26" s="4"/>
      <c r="G26" s="4"/>
      <c r="H26" s="4"/>
      <c r="I26" s="4"/>
      <c r="J26" s="4"/>
      <c r="K26" s="4"/>
      <c r="L26" s="4"/>
      <c r="M26" s="4"/>
      <c r="N26" s="4"/>
      <c r="O26" s="4"/>
      <c r="P26" s="4"/>
      <c r="Q26" s="4"/>
    </row>
    <row r="27" spans="1:17" ht="70.5" hidden="1" customHeight="1" x14ac:dyDescent="0.2">
      <c r="A27" s="305" t="s">
        <v>3363</v>
      </c>
      <c r="B27" s="374" t="s">
        <v>3364</v>
      </c>
      <c r="C27" s="375"/>
      <c r="D27" s="4"/>
      <c r="E27" s="4"/>
      <c r="F27" s="4"/>
      <c r="G27" s="4"/>
      <c r="H27" s="4"/>
      <c r="I27" s="4"/>
      <c r="J27" s="4"/>
      <c r="K27" s="4"/>
      <c r="L27" s="4"/>
      <c r="M27" s="4"/>
      <c r="N27" s="4"/>
      <c r="O27" s="4"/>
      <c r="P27" s="4"/>
      <c r="Q27" s="4"/>
    </row>
    <row r="28" spans="1:17" ht="48" hidden="1" customHeight="1" x14ac:dyDescent="0.2">
      <c r="A28" s="305" t="s">
        <v>3365</v>
      </c>
      <c r="B28" s="374" t="s">
        <v>3366</v>
      </c>
      <c r="C28" s="375"/>
      <c r="D28" s="4"/>
      <c r="E28" s="4"/>
      <c r="F28" s="4"/>
      <c r="G28" s="4"/>
      <c r="H28" s="4"/>
      <c r="I28" s="4"/>
      <c r="J28" s="4"/>
      <c r="K28" s="4"/>
      <c r="L28" s="4"/>
      <c r="M28" s="4"/>
      <c r="N28" s="4"/>
      <c r="O28" s="4"/>
      <c r="P28" s="4"/>
      <c r="Q28" s="4"/>
    </row>
    <row r="29" spans="1:17" ht="100.5" hidden="1" customHeight="1" x14ac:dyDescent="0.2">
      <c r="A29" s="305" t="s">
        <v>3367</v>
      </c>
      <c r="B29" s="374" t="s">
        <v>3368</v>
      </c>
      <c r="C29" s="375"/>
      <c r="D29" s="4"/>
      <c r="E29" s="4"/>
      <c r="F29" s="4"/>
      <c r="G29" s="4"/>
      <c r="H29" s="4"/>
      <c r="I29" s="4"/>
      <c r="J29" s="4"/>
      <c r="K29" s="4"/>
      <c r="L29" s="4"/>
      <c r="M29" s="4"/>
      <c r="N29" s="4"/>
      <c r="O29" s="4"/>
      <c r="P29" s="4"/>
      <c r="Q29" s="4"/>
    </row>
    <row r="30" spans="1:17" ht="45" hidden="1" customHeight="1" x14ac:dyDescent="0.2">
      <c r="A30" s="305" t="s">
        <v>3369</v>
      </c>
      <c r="B30" s="374" t="s">
        <v>3370</v>
      </c>
      <c r="C30" s="375"/>
      <c r="D30" s="4"/>
      <c r="E30" s="4"/>
      <c r="F30" s="4"/>
      <c r="G30" s="4"/>
      <c r="H30" s="4"/>
      <c r="I30" s="4"/>
      <c r="J30" s="4"/>
      <c r="K30" s="4"/>
      <c r="L30" s="4"/>
      <c r="M30" s="4"/>
      <c r="N30" s="4"/>
      <c r="O30" s="4"/>
      <c r="P30" s="4"/>
      <c r="Q30" s="4"/>
    </row>
    <row r="31" spans="1:17" ht="45" hidden="1" customHeight="1" x14ac:dyDescent="0.2">
      <c r="A31" s="305" t="s">
        <v>3371</v>
      </c>
      <c r="B31" s="374" t="s">
        <v>3372</v>
      </c>
      <c r="C31" s="375"/>
      <c r="D31" s="4"/>
      <c r="E31" s="4"/>
      <c r="F31" s="4"/>
      <c r="G31" s="4"/>
      <c r="H31" s="4"/>
      <c r="I31" s="4"/>
      <c r="J31" s="4"/>
      <c r="K31" s="4"/>
      <c r="L31" s="4"/>
      <c r="M31" s="4"/>
      <c r="N31" s="4"/>
      <c r="O31" s="4"/>
      <c r="P31" s="4"/>
      <c r="Q31" s="4"/>
    </row>
    <row r="32" spans="1:17" ht="45" hidden="1" customHeight="1" x14ac:dyDescent="0.2">
      <c r="A32" s="305" t="s">
        <v>3373</v>
      </c>
      <c r="B32" s="374" t="s">
        <v>3374</v>
      </c>
      <c r="C32" s="375"/>
      <c r="D32" s="4"/>
      <c r="E32" s="4"/>
      <c r="F32" s="4"/>
      <c r="G32" s="4"/>
      <c r="H32" s="4"/>
      <c r="I32" s="4"/>
      <c r="J32" s="4"/>
      <c r="K32" s="4"/>
      <c r="L32" s="4"/>
      <c r="M32" s="4"/>
      <c r="N32" s="4"/>
      <c r="O32" s="4"/>
      <c r="P32" s="4"/>
      <c r="Q32" s="4"/>
    </row>
    <row r="33" spans="1:17" ht="72" hidden="1" customHeight="1" x14ac:dyDescent="0.2">
      <c r="A33" s="305" t="s">
        <v>3375</v>
      </c>
      <c r="B33" s="374" t="s">
        <v>3376</v>
      </c>
      <c r="C33" s="375"/>
      <c r="D33" s="4"/>
      <c r="E33" s="4"/>
      <c r="F33" s="4"/>
      <c r="G33" s="4"/>
      <c r="H33" s="4"/>
      <c r="I33" s="4"/>
      <c r="J33" s="4"/>
      <c r="K33" s="4"/>
      <c r="L33" s="4"/>
      <c r="M33" s="4"/>
      <c r="N33" s="4"/>
      <c r="O33" s="4"/>
      <c r="P33" s="4"/>
      <c r="Q33" s="4"/>
    </row>
    <row r="34" spans="1:17" ht="79.5" hidden="1" customHeight="1" x14ac:dyDescent="0.2">
      <c r="A34" s="305" t="s">
        <v>3377</v>
      </c>
      <c r="B34" s="374" t="s">
        <v>3378</v>
      </c>
      <c r="C34" s="375"/>
      <c r="D34" s="4"/>
      <c r="E34" s="4"/>
      <c r="F34" s="4"/>
      <c r="G34" s="4"/>
      <c r="H34" s="4"/>
      <c r="I34" s="4"/>
      <c r="J34" s="4"/>
      <c r="K34" s="4"/>
      <c r="L34" s="4"/>
      <c r="M34" s="4"/>
      <c r="N34" s="4"/>
      <c r="O34" s="4"/>
      <c r="P34" s="4"/>
      <c r="Q34" s="4"/>
    </row>
    <row r="35" spans="1:17" ht="70.5" hidden="1" customHeight="1" x14ac:dyDescent="0.2">
      <c r="A35" s="305" t="s">
        <v>3379</v>
      </c>
      <c r="B35" s="374" t="s">
        <v>3380</v>
      </c>
      <c r="C35" s="375"/>
      <c r="D35" s="4"/>
      <c r="E35" s="4"/>
      <c r="F35" s="4"/>
      <c r="G35" s="4"/>
      <c r="H35" s="4"/>
      <c r="I35" s="4"/>
      <c r="J35" s="4"/>
      <c r="K35" s="4"/>
      <c r="L35" s="4"/>
      <c r="M35" s="4"/>
      <c r="N35" s="4"/>
      <c r="O35" s="4"/>
      <c r="P35" s="4"/>
      <c r="Q35" s="4"/>
    </row>
    <row r="36" spans="1:17" ht="45.75" hidden="1" customHeight="1" x14ac:dyDescent="0.2">
      <c r="A36" s="305" t="s">
        <v>3381</v>
      </c>
      <c r="B36" s="374" t="s">
        <v>3382</v>
      </c>
      <c r="C36" s="375"/>
      <c r="D36" s="4"/>
      <c r="E36" s="4"/>
      <c r="F36" s="4"/>
      <c r="G36" s="4"/>
      <c r="H36" s="4"/>
      <c r="I36" s="4"/>
      <c r="J36" s="4"/>
      <c r="K36" s="4"/>
      <c r="L36" s="4"/>
      <c r="M36" s="4"/>
      <c r="N36" s="4"/>
      <c r="O36" s="4"/>
      <c r="P36" s="4"/>
      <c r="Q36" s="4"/>
    </row>
    <row r="37" spans="1:17" ht="54.75" hidden="1" customHeight="1" x14ac:dyDescent="0.2">
      <c r="A37" s="305" t="s">
        <v>3383</v>
      </c>
      <c r="B37" s="374" t="s">
        <v>3384</v>
      </c>
      <c r="C37" s="375"/>
      <c r="D37" s="4"/>
      <c r="E37" s="4"/>
      <c r="F37" s="4"/>
      <c r="G37" s="4"/>
      <c r="H37" s="4"/>
      <c r="I37" s="4"/>
      <c r="J37" s="4"/>
      <c r="K37" s="4"/>
      <c r="L37" s="4"/>
      <c r="M37" s="4"/>
      <c r="N37" s="4"/>
      <c r="O37" s="4"/>
      <c r="P37" s="4"/>
      <c r="Q37" s="4"/>
    </row>
    <row r="38" spans="1:17" ht="37.5" hidden="1" customHeight="1" x14ac:dyDescent="0.2">
      <c r="A38" s="305" t="s">
        <v>3385</v>
      </c>
      <c r="B38" s="374" t="s">
        <v>3386</v>
      </c>
      <c r="C38" s="375"/>
      <c r="D38" s="4"/>
      <c r="E38" s="4"/>
      <c r="F38" s="4"/>
      <c r="G38" s="4"/>
      <c r="H38" s="4"/>
      <c r="I38" s="4"/>
      <c r="J38" s="4"/>
      <c r="K38" s="4"/>
      <c r="L38" s="4"/>
      <c r="M38" s="4"/>
      <c r="N38" s="4"/>
      <c r="O38" s="4"/>
      <c r="P38" s="4"/>
      <c r="Q38" s="4"/>
    </row>
    <row r="39" spans="1:17" ht="61.5" hidden="1" customHeight="1" x14ac:dyDescent="0.2">
      <c r="A39" s="305" t="s">
        <v>3387</v>
      </c>
      <c r="B39" s="374" t="s">
        <v>3388</v>
      </c>
      <c r="C39" s="375"/>
      <c r="D39" s="4"/>
      <c r="E39" s="4"/>
      <c r="F39" s="4"/>
      <c r="G39" s="4"/>
      <c r="H39" s="4"/>
      <c r="I39" s="4"/>
      <c r="J39" s="4"/>
      <c r="K39" s="4"/>
      <c r="L39" s="4"/>
      <c r="M39" s="4"/>
      <c r="N39" s="4"/>
      <c r="O39" s="4"/>
      <c r="P39" s="4"/>
      <c r="Q39" s="4"/>
    </row>
    <row r="40" spans="1:17" ht="53.25" hidden="1" customHeight="1" x14ac:dyDescent="0.2">
      <c r="A40" s="305" t="s">
        <v>3389</v>
      </c>
      <c r="B40" s="374" t="s">
        <v>3390</v>
      </c>
      <c r="C40" s="375"/>
      <c r="D40" s="4"/>
      <c r="E40" s="4"/>
      <c r="F40" s="4"/>
      <c r="G40" s="4"/>
      <c r="H40" s="4"/>
      <c r="I40" s="4"/>
      <c r="J40" s="4"/>
      <c r="K40" s="4"/>
      <c r="L40" s="4"/>
      <c r="M40" s="4"/>
      <c r="N40" s="4"/>
      <c r="O40" s="4"/>
      <c r="P40" s="4"/>
      <c r="Q40" s="4"/>
    </row>
    <row r="41" spans="1:17" ht="73.5" hidden="1" customHeight="1" x14ac:dyDescent="0.2">
      <c r="A41" s="305" t="s">
        <v>3391</v>
      </c>
      <c r="B41" s="374" t="s">
        <v>3392</v>
      </c>
      <c r="C41" s="375"/>
      <c r="D41" s="4"/>
      <c r="E41" s="4"/>
      <c r="F41" s="4"/>
      <c r="G41" s="4"/>
      <c r="H41" s="4"/>
      <c r="I41" s="4"/>
      <c r="J41" s="4"/>
      <c r="K41" s="4"/>
      <c r="L41" s="4"/>
      <c r="M41" s="4"/>
      <c r="N41" s="4"/>
      <c r="O41" s="4"/>
      <c r="P41" s="4"/>
      <c r="Q41" s="4"/>
    </row>
    <row r="42" spans="1:17" ht="57.75" hidden="1" customHeight="1" x14ac:dyDescent="0.2">
      <c r="A42" s="305" t="s">
        <v>3393</v>
      </c>
      <c r="B42" s="374" t="s">
        <v>3394</v>
      </c>
      <c r="C42" s="375"/>
      <c r="D42" s="4"/>
      <c r="E42" s="4"/>
      <c r="F42" s="4"/>
      <c r="G42" s="4"/>
      <c r="H42" s="4"/>
      <c r="I42" s="4"/>
      <c r="J42" s="4"/>
      <c r="K42" s="4"/>
      <c r="L42" s="4"/>
      <c r="M42" s="4"/>
      <c r="N42" s="4"/>
      <c r="O42" s="4"/>
      <c r="P42" s="4"/>
      <c r="Q42" s="4"/>
    </row>
    <row r="43" spans="1:17" ht="84" hidden="1" customHeight="1" x14ac:dyDescent="0.2">
      <c r="A43" s="305" t="s">
        <v>3395</v>
      </c>
      <c r="B43" s="374" t="s">
        <v>3396</v>
      </c>
      <c r="C43" s="375"/>
      <c r="D43" s="4"/>
      <c r="E43" s="4"/>
      <c r="F43" s="4"/>
      <c r="G43" s="4"/>
      <c r="H43" s="4"/>
      <c r="I43" s="4"/>
      <c r="J43" s="4"/>
      <c r="K43" s="4"/>
      <c r="L43" s="4"/>
      <c r="M43" s="4"/>
      <c r="N43" s="4"/>
      <c r="O43" s="4"/>
      <c r="P43" s="4"/>
      <c r="Q43" s="4"/>
    </row>
    <row r="44" spans="1:17" ht="48" hidden="1" customHeight="1" x14ac:dyDescent="0.2">
      <c r="A44" s="305" t="s">
        <v>3397</v>
      </c>
      <c r="B44" s="374" t="s">
        <v>3398</v>
      </c>
      <c r="C44" s="375"/>
      <c r="D44" s="4"/>
      <c r="E44" s="4"/>
      <c r="F44" s="4"/>
      <c r="G44" s="4"/>
      <c r="H44" s="4"/>
      <c r="I44" s="4"/>
      <c r="J44" s="4"/>
      <c r="K44" s="4"/>
      <c r="L44" s="4"/>
      <c r="M44" s="4"/>
      <c r="N44" s="4"/>
      <c r="O44" s="4"/>
      <c r="P44" s="4"/>
      <c r="Q44" s="4"/>
    </row>
    <row r="45" spans="1:17" ht="57" hidden="1" customHeight="1" x14ac:dyDescent="0.2">
      <c r="A45" s="305" t="s">
        <v>3399</v>
      </c>
      <c r="B45" s="374" t="s">
        <v>3400</v>
      </c>
      <c r="C45" s="375"/>
      <c r="D45" s="4"/>
      <c r="E45" s="4"/>
      <c r="F45" s="4"/>
      <c r="G45" s="4"/>
      <c r="H45" s="4"/>
      <c r="I45" s="4"/>
      <c r="J45" s="4"/>
      <c r="K45" s="4"/>
      <c r="L45" s="4"/>
      <c r="M45" s="4"/>
      <c r="N45" s="4"/>
      <c r="O45" s="4"/>
      <c r="P45" s="4"/>
      <c r="Q45" s="4"/>
    </row>
    <row r="46" spans="1:17" ht="73.5" hidden="1" customHeight="1" x14ac:dyDescent="0.2">
      <c r="A46" s="305" t="s">
        <v>3401</v>
      </c>
      <c r="B46" s="379" t="s">
        <v>3402</v>
      </c>
      <c r="C46" s="375"/>
      <c r="D46" s="41"/>
      <c r="E46" s="4"/>
      <c r="F46" s="4"/>
      <c r="G46" s="4"/>
      <c r="H46" s="4"/>
      <c r="I46" s="4"/>
      <c r="J46" s="4"/>
      <c r="K46" s="4"/>
      <c r="L46" s="4"/>
      <c r="M46" s="4"/>
      <c r="N46" s="4"/>
      <c r="O46" s="4"/>
      <c r="P46" s="4"/>
      <c r="Q46" s="4"/>
    </row>
    <row r="47" spans="1:17" ht="66" hidden="1" customHeight="1" x14ac:dyDescent="0.2">
      <c r="A47" s="46" t="s">
        <v>3403</v>
      </c>
      <c r="B47" s="380" t="s">
        <v>3404</v>
      </c>
      <c r="C47" s="380"/>
      <c r="D47" s="4"/>
      <c r="E47" s="4"/>
      <c r="F47" s="4"/>
      <c r="G47" s="4"/>
      <c r="H47" s="4"/>
      <c r="I47" s="4"/>
      <c r="J47" s="4"/>
      <c r="K47" s="4"/>
      <c r="L47" s="4"/>
      <c r="M47" s="4"/>
      <c r="N47" s="4"/>
      <c r="O47" s="4"/>
      <c r="P47" s="4"/>
      <c r="Q47" s="4"/>
    </row>
    <row r="48" spans="1:17" ht="123.75" customHeight="1" x14ac:dyDescent="0.2">
      <c r="A48" s="267" t="s">
        <v>3405</v>
      </c>
      <c r="B48" s="378" t="s">
        <v>3406</v>
      </c>
      <c r="C48" s="377"/>
      <c r="D48" s="4"/>
      <c r="E48" s="4"/>
      <c r="F48" s="4"/>
      <c r="G48" s="4"/>
      <c r="H48" s="4"/>
      <c r="I48" s="4"/>
      <c r="J48" s="4"/>
      <c r="K48" s="4"/>
      <c r="L48" s="4"/>
      <c r="M48" s="4"/>
      <c r="N48" s="4"/>
      <c r="O48" s="4"/>
      <c r="P48" s="4"/>
      <c r="Q48" s="4"/>
    </row>
    <row r="49" spans="1:17" ht="34.5" customHeight="1" x14ac:dyDescent="0.2">
      <c r="A49" s="267" t="s">
        <v>3407</v>
      </c>
      <c r="B49" s="376" t="s">
        <v>3408</v>
      </c>
      <c r="C49" s="377"/>
      <c r="D49" s="4"/>
      <c r="E49" s="4"/>
      <c r="F49" s="4"/>
      <c r="G49" s="4"/>
      <c r="H49" s="4"/>
      <c r="I49" s="4"/>
      <c r="J49" s="4"/>
      <c r="K49" s="4"/>
      <c r="L49" s="4"/>
      <c r="M49" s="4"/>
      <c r="N49" s="4"/>
      <c r="O49" s="4"/>
      <c r="P49" s="4"/>
      <c r="Q49" s="4"/>
    </row>
    <row r="50" spans="1:17" ht="34.5" customHeight="1" x14ac:dyDescent="0.2">
      <c r="A50" s="267" t="s">
        <v>3409</v>
      </c>
      <c r="B50" s="376" t="s">
        <v>3410</v>
      </c>
      <c r="C50" s="377"/>
      <c r="D50" s="4"/>
      <c r="E50" s="4"/>
      <c r="F50" s="4"/>
      <c r="G50" s="4"/>
      <c r="H50" s="4"/>
      <c r="I50" s="4"/>
      <c r="J50" s="4"/>
      <c r="K50" s="4"/>
      <c r="L50" s="4"/>
      <c r="M50" s="4"/>
      <c r="N50" s="4"/>
      <c r="O50" s="4"/>
      <c r="P50" s="4"/>
      <c r="Q50" s="4"/>
    </row>
    <row r="51" spans="1:17" ht="31.5" customHeight="1" x14ac:dyDescent="0.2">
      <c r="A51" s="306" t="s">
        <v>3411</v>
      </c>
      <c r="B51" s="374" t="s">
        <v>3412</v>
      </c>
      <c r="C51" s="375"/>
      <c r="D51" s="4"/>
      <c r="E51" s="4"/>
      <c r="F51" s="4"/>
      <c r="G51" s="4"/>
      <c r="H51" s="4"/>
      <c r="I51" s="4"/>
      <c r="J51" s="4"/>
      <c r="K51" s="4"/>
      <c r="L51" s="4"/>
      <c r="M51" s="4"/>
      <c r="N51" s="4"/>
      <c r="O51" s="4"/>
      <c r="P51" s="4"/>
      <c r="Q51" s="4"/>
    </row>
    <row r="52" spans="1:17" ht="31.5" customHeight="1" x14ac:dyDescent="0.2">
      <c r="A52" s="306" t="s">
        <v>3413</v>
      </c>
      <c r="B52" s="374" t="s">
        <v>3414</v>
      </c>
      <c r="C52" s="375"/>
      <c r="D52" s="4"/>
      <c r="E52" s="4"/>
      <c r="F52" s="4"/>
      <c r="G52" s="4"/>
      <c r="H52" s="4"/>
      <c r="I52" s="4"/>
      <c r="J52" s="4"/>
      <c r="K52" s="4"/>
      <c r="L52" s="4"/>
      <c r="M52" s="4"/>
      <c r="N52" s="4"/>
      <c r="O52" s="4"/>
      <c r="P52" s="4"/>
      <c r="Q52" s="4"/>
    </row>
    <row r="53" spans="1:17" ht="31.5" customHeight="1" x14ac:dyDescent="0.2">
      <c r="A53" s="306" t="s">
        <v>3415</v>
      </c>
      <c r="B53" s="385" t="s">
        <v>3416</v>
      </c>
      <c r="C53" s="386"/>
      <c r="D53" s="4"/>
      <c r="E53" s="4"/>
      <c r="F53" s="4"/>
      <c r="G53" s="4"/>
      <c r="H53" s="4"/>
      <c r="I53" s="4"/>
      <c r="J53" s="4"/>
      <c r="K53" s="4"/>
      <c r="L53" s="4"/>
      <c r="M53" s="4"/>
      <c r="N53" s="4"/>
      <c r="O53" s="4"/>
      <c r="P53" s="4"/>
      <c r="Q53" s="4"/>
    </row>
    <row r="54" spans="1:17" ht="31.5" customHeight="1" x14ac:dyDescent="0.2">
      <c r="A54" s="306" t="s">
        <v>3417</v>
      </c>
      <c r="B54" s="385" t="s">
        <v>3418</v>
      </c>
      <c r="C54" s="386"/>
      <c r="D54" s="4"/>
      <c r="E54" s="4"/>
      <c r="F54" s="4"/>
      <c r="G54" s="4"/>
      <c r="H54" s="4"/>
      <c r="I54" s="4"/>
      <c r="J54" s="4"/>
      <c r="K54" s="4"/>
      <c r="L54" s="4"/>
      <c r="M54" s="4"/>
      <c r="N54" s="4"/>
      <c r="O54" s="4"/>
      <c r="P54" s="4"/>
      <c r="Q54" s="4"/>
    </row>
    <row r="55" spans="1:17" ht="54.6" customHeight="1" x14ac:dyDescent="0.2">
      <c r="A55" s="306" t="s">
        <v>3419</v>
      </c>
      <c r="B55" s="385" t="s">
        <v>3420</v>
      </c>
      <c r="C55" s="386"/>
      <c r="D55" s="4"/>
      <c r="E55" s="4"/>
      <c r="F55" s="4"/>
      <c r="G55" s="4"/>
      <c r="H55" s="4"/>
      <c r="I55" s="4"/>
      <c r="J55" s="4"/>
      <c r="K55" s="4"/>
      <c r="L55" s="4"/>
      <c r="M55" s="4"/>
      <c r="N55" s="4"/>
      <c r="O55" s="4"/>
      <c r="P55" s="4"/>
      <c r="Q55" s="4"/>
    </row>
    <row r="56" spans="1:17" ht="54.6" customHeight="1" x14ac:dyDescent="0.2">
      <c r="A56" s="306" t="s">
        <v>3421</v>
      </c>
      <c r="B56" s="385" t="s">
        <v>3422</v>
      </c>
      <c r="C56" s="386"/>
      <c r="D56" s="4"/>
      <c r="E56" s="4"/>
      <c r="F56" s="4"/>
      <c r="G56" s="4"/>
      <c r="H56" s="4"/>
      <c r="I56" s="4"/>
      <c r="J56" s="4"/>
      <c r="K56" s="4"/>
      <c r="L56" s="4"/>
      <c r="M56" s="4"/>
      <c r="N56" s="4"/>
      <c r="O56" s="4"/>
      <c r="P56" s="4"/>
      <c r="Q56" s="4"/>
    </row>
    <row r="57" spans="1:17" ht="54" customHeight="1" x14ac:dyDescent="0.2">
      <c r="A57" s="306" t="s">
        <v>3423</v>
      </c>
      <c r="B57" s="385" t="s">
        <v>3424</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13713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1011375.2400000001</v>
      </c>
      <c r="I16" s="170">
        <f>'PR-RAS'!E6</f>
        <v>1323538.25</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986249.96</v>
      </c>
      <c r="I17" s="170">
        <f>'PR-RAS'!E151</f>
        <v>1295389.8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6704.5000000001255</v>
      </c>
      <c r="I18" s="170">
        <f>'PR-RAS'!E645</f>
        <v>1637.9699999999721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615453.39</v>
      </c>
      <c r="I20" s="173">
        <f>BILANCA!E7</f>
        <v>644358.81000000006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112739.95</v>
      </c>
      <c r="I21" s="175">
        <f>BILANCA!E68</f>
        <v>125960.37</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105289.25</v>
      </c>
      <c r="I22" s="175">
        <f>BILANCA!E176</f>
        <v>122400.75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622904.09</v>
      </c>
      <c r="I23" s="177">
        <f>BILANCA!E237</f>
        <v>647918.43000000005</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1005517.98</v>
      </c>
      <c r="I27" s="175">
        <f>'RAS-funkcijski'!E114</f>
        <v>1328604.78</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1005517.98</v>
      </c>
      <c r="I28" s="179">
        <f>'RAS-funkcijski'!E141</f>
        <v>1328604.78</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30964.799999999999</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30964.799999999999</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105289.25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122400.74999999977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12575</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109825.75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1011375.2400000001</v>
      </c>
      <c r="E6" s="51">
        <f>E7+E44+E50+E82+E106+E124+E133+E139</f>
        <v>1323538.25</v>
      </c>
      <c r="F6" s="52">
        <f t="shared" ref="F6:F131" si="0">IF(D6&lt;&gt;0,IF(E6/D6&gt;=100,"&gt;&gt;100",E6/D6*100),"-")</f>
        <v>130.86520192050577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941972.26000000013</v>
      </c>
      <c r="E50" s="51">
        <f>E51+E54+E59+E62+E65+E68+E71+E74+E77</f>
        <v>1197194.99</v>
      </c>
      <c r="F50" s="52">
        <f t="shared" si="0"/>
        <v>127.09450594649144</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939360.1100000001</v>
      </c>
      <c r="E68" s="51">
        <f t="shared" si="15"/>
        <v>1193069.3500000001</v>
      </c>
      <c r="F68" s="52">
        <f t="shared" si="0"/>
        <v>127.00873044310983</v>
      </c>
    </row>
    <row r="69" spans="1:6" ht="12.75" customHeight="1" x14ac:dyDescent="0.2">
      <c r="A69" s="53" t="s">
        <v>183</v>
      </c>
      <c r="B69" s="85" t="s">
        <v>184</v>
      </c>
      <c r="C69" s="50" t="s">
        <v>183</v>
      </c>
      <c r="D69" s="242">
        <v>926696.18</v>
      </c>
      <c r="E69" s="242">
        <v>1193069.3500000001</v>
      </c>
      <c r="F69" s="52">
        <f t="shared" si="0"/>
        <v>128.74439063728525</v>
      </c>
    </row>
    <row r="70" spans="1:6" ht="24" x14ac:dyDescent="0.2">
      <c r="A70" s="53" t="s">
        <v>185</v>
      </c>
      <c r="B70" s="85" t="s">
        <v>186</v>
      </c>
      <c r="C70" s="50" t="s">
        <v>185</v>
      </c>
      <c r="D70" s="242">
        <v>12663.93</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2612.15</v>
      </c>
      <c r="E74" s="51">
        <f t="shared" si="17"/>
        <v>4125.6400000000003</v>
      </c>
      <c r="F74" s="52">
        <f t="shared" si="0"/>
        <v>157.94039392837317</v>
      </c>
    </row>
    <row r="75" spans="1:6" ht="12.75" customHeight="1" x14ac:dyDescent="0.2">
      <c r="A75" s="53" t="s">
        <v>195</v>
      </c>
      <c r="B75" s="85" t="s">
        <v>196</v>
      </c>
      <c r="C75" s="50" t="s">
        <v>195</v>
      </c>
      <c r="D75" s="242">
        <v>2612.15</v>
      </c>
      <c r="E75" s="242">
        <v>4125.6400000000003</v>
      </c>
      <c r="F75" s="52">
        <f t="shared" si="0"/>
        <v>157.94039392837317</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4.93</v>
      </c>
      <c r="E82" s="51">
        <f t="shared" si="19"/>
        <v>9.1999999999999993</v>
      </c>
      <c r="F82" s="52">
        <f t="shared" si="0"/>
        <v>186.61257606490869</v>
      </c>
    </row>
    <row r="83" spans="1:6" ht="12.75" customHeight="1" x14ac:dyDescent="0.2">
      <c r="A83" s="53">
        <v>641</v>
      </c>
      <c r="B83" s="85" t="s">
        <v>211</v>
      </c>
      <c r="C83" s="50" t="s">
        <v>212</v>
      </c>
      <c r="D83" s="51">
        <f t="shared" ref="D83:E83" si="20">SUM(D84:D90)</f>
        <v>4.93</v>
      </c>
      <c r="E83" s="51">
        <f t="shared" si="20"/>
        <v>9.1999999999999993</v>
      </c>
      <c r="F83" s="52">
        <f t="shared" si="0"/>
        <v>186.61257606490869</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4.93</v>
      </c>
      <c r="E85" s="242">
        <v>9.1999999999999993</v>
      </c>
      <c r="F85" s="52">
        <f t="shared" si="0"/>
        <v>186.61257606490869</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19262.689999999999</v>
      </c>
      <c r="E106" s="51">
        <f t="shared" si="23"/>
        <v>19062.8</v>
      </c>
      <c r="F106" s="52">
        <f t="shared" si="0"/>
        <v>98.96229446666068</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19262.689999999999</v>
      </c>
      <c r="E112" s="51">
        <f t="shared" si="25"/>
        <v>19062.8</v>
      </c>
      <c r="F112" s="52">
        <f t="shared" si="0"/>
        <v>98.96229446666068</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19262.689999999999</v>
      </c>
      <c r="E117" s="242">
        <v>19062.8</v>
      </c>
      <c r="F117" s="52">
        <f t="shared" si="0"/>
        <v>98.96229446666068</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2376.2200000000003</v>
      </c>
      <c r="E124" s="51">
        <f t="shared" si="27"/>
        <v>2788.55</v>
      </c>
      <c r="F124" s="52">
        <f t="shared" si="0"/>
        <v>117.35234952992568</v>
      </c>
    </row>
    <row r="125" spans="1:6" ht="12.75" customHeight="1" x14ac:dyDescent="0.2">
      <c r="A125" s="53">
        <v>661</v>
      </c>
      <c r="B125" s="86" t="s">
        <v>295</v>
      </c>
      <c r="C125" s="50" t="s">
        <v>296</v>
      </c>
      <c r="D125" s="51">
        <f t="shared" ref="D125:E125" si="28">SUM(D126:D127)</f>
        <v>27.8</v>
      </c>
      <c r="E125" s="51">
        <f t="shared" si="28"/>
        <v>38.799999999999997</v>
      </c>
      <c r="F125" s="52">
        <f t="shared" si="0"/>
        <v>139.56834532374097</v>
      </c>
    </row>
    <row r="126" spans="1:6" ht="12.75" customHeight="1" x14ac:dyDescent="0.2">
      <c r="A126" s="53">
        <v>6614</v>
      </c>
      <c r="B126" s="86" t="s">
        <v>297</v>
      </c>
      <c r="C126" s="50" t="s">
        <v>298</v>
      </c>
      <c r="D126" s="242">
        <v>27.8</v>
      </c>
      <c r="E126" s="242">
        <v>38.799999999999997</v>
      </c>
      <c r="F126" s="52">
        <f t="shared" si="0"/>
        <v>139.56834532374097</v>
      </c>
    </row>
    <row r="127" spans="1:6" ht="12.75" customHeight="1" x14ac:dyDescent="0.2">
      <c r="A127" s="53">
        <v>6615</v>
      </c>
      <c r="B127" s="86" t="s">
        <v>299</v>
      </c>
      <c r="C127" s="50" t="s">
        <v>300</v>
      </c>
      <c r="D127" s="242">
        <v>0</v>
      </c>
      <c r="E127" s="242"/>
      <c r="F127" s="52" t="str">
        <f t="shared" si="0"/>
        <v>-</v>
      </c>
    </row>
    <row r="128" spans="1:6" ht="24" x14ac:dyDescent="0.2">
      <c r="A128" s="53">
        <v>663</v>
      </c>
      <c r="B128" s="231" t="s">
        <v>301</v>
      </c>
      <c r="C128" s="50" t="s">
        <v>302</v>
      </c>
      <c r="D128" s="51">
        <f t="shared" ref="D128:E128" si="29">SUM(D129:D132)</f>
        <v>2348.42</v>
      </c>
      <c r="E128" s="51">
        <f t="shared" si="29"/>
        <v>2749.75</v>
      </c>
      <c r="F128" s="52">
        <f t="shared" si="0"/>
        <v>117.08936220948551</v>
      </c>
    </row>
    <row r="129" spans="1:6" ht="12.75" customHeight="1" x14ac:dyDescent="0.2">
      <c r="A129" s="53">
        <v>6631</v>
      </c>
      <c r="B129" s="86" t="s">
        <v>303</v>
      </c>
      <c r="C129" s="50" t="s">
        <v>304</v>
      </c>
      <c r="D129" s="242">
        <v>901.69</v>
      </c>
      <c r="E129" s="242">
        <v>2037.3</v>
      </c>
      <c r="F129" s="52">
        <f t="shared" si="0"/>
        <v>225.94239705442001</v>
      </c>
    </row>
    <row r="130" spans="1:6" ht="12.75" customHeight="1" x14ac:dyDescent="0.2">
      <c r="A130" s="53">
        <v>6632</v>
      </c>
      <c r="B130" s="232" t="s">
        <v>305</v>
      </c>
      <c r="C130" s="50" t="s">
        <v>306</v>
      </c>
      <c r="D130" s="242">
        <v>1446.73</v>
      </c>
      <c r="E130" s="242">
        <v>712.45</v>
      </c>
      <c r="F130" s="52">
        <f t="shared" si="0"/>
        <v>49.245539941799791</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46892.39</v>
      </c>
      <c r="E133" s="51">
        <f t="shared" si="30"/>
        <v>104412.70999999999</v>
      </c>
      <c r="F133" s="52">
        <f t="shared" ref="F133:F223" si="31">IF(D133&lt;&gt;0,IF(E133/D133&gt;=100,"&gt;&gt;100",E133/D133*100),"-")</f>
        <v>222.6645091026497</v>
      </c>
    </row>
    <row r="134" spans="1:6" ht="24" x14ac:dyDescent="0.2">
      <c r="A134" s="53">
        <v>671</v>
      </c>
      <c r="B134" s="232" t="s">
        <v>313</v>
      </c>
      <c r="C134" s="50" t="s">
        <v>314</v>
      </c>
      <c r="D134" s="51">
        <f t="shared" ref="D134:E134" si="32">SUM(D135:D137)</f>
        <v>46892.39</v>
      </c>
      <c r="E134" s="51">
        <f t="shared" si="32"/>
        <v>104412.70999999999</v>
      </c>
      <c r="F134" s="52">
        <f t="shared" si="31"/>
        <v>222.6645091026497</v>
      </c>
    </row>
    <row r="135" spans="1:6" ht="12.75" customHeight="1" x14ac:dyDescent="0.2">
      <c r="A135" s="53">
        <v>6711</v>
      </c>
      <c r="B135" s="85" t="s">
        <v>315</v>
      </c>
      <c r="C135" s="50" t="s">
        <v>316</v>
      </c>
      <c r="D135" s="242">
        <v>46892.39</v>
      </c>
      <c r="E135" s="242">
        <v>51825.21</v>
      </c>
      <c r="F135" s="52">
        <f t="shared" si="31"/>
        <v>110.51944675884509</v>
      </c>
    </row>
    <row r="136" spans="1:6" ht="24" x14ac:dyDescent="0.2">
      <c r="A136" s="53">
        <v>6712</v>
      </c>
      <c r="B136" s="232" t="s">
        <v>317</v>
      </c>
      <c r="C136" s="50" t="s">
        <v>318</v>
      </c>
      <c r="D136" s="242">
        <v>0</v>
      </c>
      <c r="E136" s="242">
        <v>52587.5</v>
      </c>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866.75</v>
      </c>
      <c r="E139" s="51">
        <f t="shared" si="33"/>
        <v>70</v>
      </c>
      <c r="F139" s="52">
        <f t="shared" si="31"/>
        <v>8.0761465243726569</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866.75</v>
      </c>
      <c r="E150" s="242">
        <v>70</v>
      </c>
      <c r="F150" s="52">
        <f t="shared" si="31"/>
        <v>8.0761465243726569</v>
      </c>
    </row>
    <row r="151" spans="1:6" ht="12.75" customHeight="1" x14ac:dyDescent="0.2">
      <c r="A151" s="53">
        <v>3</v>
      </c>
      <c r="B151" s="85" t="s">
        <v>347</v>
      </c>
      <c r="C151" s="50" t="s">
        <v>55</v>
      </c>
      <c r="D151" s="51">
        <f t="shared" ref="D151:E151" si="35">D152+D163+D196+D215+D224+D252+D263</f>
        <v>986249.96</v>
      </c>
      <c r="E151" s="51">
        <f t="shared" si="35"/>
        <v>1295389.8</v>
      </c>
      <c r="F151" s="52">
        <f t="shared" si="31"/>
        <v>131.34497871107646</v>
      </c>
    </row>
    <row r="152" spans="1:6" ht="12.75" customHeight="1" x14ac:dyDescent="0.2">
      <c r="A152" s="53">
        <v>31</v>
      </c>
      <c r="B152" s="85" t="s">
        <v>348</v>
      </c>
      <c r="C152" s="50" t="s">
        <v>34</v>
      </c>
      <c r="D152" s="51">
        <f t="shared" ref="D152:E152" si="36">D153+D158+D159</f>
        <v>833437.27999999991</v>
      </c>
      <c r="E152" s="51">
        <f t="shared" si="36"/>
        <v>1083647.1000000001</v>
      </c>
      <c r="F152" s="52">
        <f t="shared" si="31"/>
        <v>130.02143364645272</v>
      </c>
    </row>
    <row r="153" spans="1:6" ht="12.75" customHeight="1" x14ac:dyDescent="0.2">
      <c r="A153" s="53">
        <v>311</v>
      </c>
      <c r="B153" s="85" t="s">
        <v>349</v>
      </c>
      <c r="C153" s="50" t="s">
        <v>350</v>
      </c>
      <c r="D153" s="51">
        <f t="shared" ref="D153:E153" si="37">SUM(D154:D157)</f>
        <v>676314.85999999987</v>
      </c>
      <c r="E153" s="51">
        <f t="shared" si="37"/>
        <v>892674.44000000006</v>
      </c>
      <c r="F153" s="52">
        <f t="shared" si="31"/>
        <v>131.99095462725751</v>
      </c>
    </row>
    <row r="154" spans="1:6" ht="12.75" customHeight="1" x14ac:dyDescent="0.2">
      <c r="A154" s="53">
        <v>3111</v>
      </c>
      <c r="B154" s="85" t="s">
        <v>351</v>
      </c>
      <c r="C154" s="50" t="s">
        <v>352</v>
      </c>
      <c r="D154" s="242">
        <v>646402.82999999996</v>
      </c>
      <c r="E154" s="242">
        <v>844080.05</v>
      </c>
      <c r="F154" s="52">
        <f t="shared" si="31"/>
        <v>130.58111920704309</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10159.709999999999</v>
      </c>
      <c r="E156" s="242">
        <v>19720.22</v>
      </c>
      <c r="F156" s="52">
        <f t="shared" si="31"/>
        <v>194.10219386183269</v>
      </c>
    </row>
    <row r="157" spans="1:6" ht="12.75" customHeight="1" x14ac:dyDescent="0.2">
      <c r="A157" s="53">
        <v>3114</v>
      </c>
      <c r="B157" s="85" t="s">
        <v>357</v>
      </c>
      <c r="C157" s="50" t="s">
        <v>358</v>
      </c>
      <c r="D157" s="242">
        <v>19752.32</v>
      </c>
      <c r="E157" s="242">
        <v>28874.17</v>
      </c>
      <c r="F157" s="52">
        <f t="shared" si="31"/>
        <v>146.18115745390921</v>
      </c>
    </row>
    <row r="158" spans="1:6" ht="12.75" customHeight="1" x14ac:dyDescent="0.2">
      <c r="A158" s="53">
        <v>312</v>
      </c>
      <c r="B158" s="85" t="s">
        <v>359</v>
      </c>
      <c r="C158" s="50" t="s">
        <v>360</v>
      </c>
      <c r="D158" s="242">
        <v>43757.37</v>
      </c>
      <c r="E158" s="242">
        <v>42882.33</v>
      </c>
      <c r="F158" s="52">
        <f t="shared" si="31"/>
        <v>98.000245444367422</v>
      </c>
    </row>
    <row r="159" spans="1:6" ht="12.75" customHeight="1" x14ac:dyDescent="0.2">
      <c r="A159" s="53">
        <v>313</v>
      </c>
      <c r="B159" s="85" t="s">
        <v>361</v>
      </c>
      <c r="C159" s="50" t="s">
        <v>362</v>
      </c>
      <c r="D159" s="51">
        <f t="shared" ref="D159:E159" si="38">SUM(D160:D162)</f>
        <v>113365.05</v>
      </c>
      <c r="E159" s="51">
        <f t="shared" si="38"/>
        <v>148090.32999999999</v>
      </c>
      <c r="F159" s="52">
        <f t="shared" si="31"/>
        <v>130.63138065920668</v>
      </c>
    </row>
    <row r="160" spans="1:6" ht="12.75" customHeight="1" x14ac:dyDescent="0.2">
      <c r="A160" s="53">
        <v>3131</v>
      </c>
      <c r="B160" s="85" t="s">
        <v>141</v>
      </c>
      <c r="C160" s="50" t="s">
        <v>363</v>
      </c>
      <c r="D160" s="242">
        <v>227.25</v>
      </c>
      <c r="E160" s="242"/>
      <c r="F160" s="52">
        <f t="shared" si="31"/>
        <v>0</v>
      </c>
    </row>
    <row r="161" spans="1:6" ht="12.75" customHeight="1" x14ac:dyDescent="0.2">
      <c r="A161" s="53">
        <v>3132</v>
      </c>
      <c r="B161" s="85" t="s">
        <v>364</v>
      </c>
      <c r="C161" s="50" t="s">
        <v>365</v>
      </c>
      <c r="D161" s="242">
        <v>113132.44</v>
      </c>
      <c r="E161" s="242">
        <v>148090.32999999999</v>
      </c>
      <c r="F161" s="52">
        <f t="shared" si="31"/>
        <v>130.89996998208471</v>
      </c>
    </row>
    <row r="162" spans="1:6" ht="12.75" customHeight="1" x14ac:dyDescent="0.2">
      <c r="A162" s="53">
        <v>3133</v>
      </c>
      <c r="B162" s="85" t="s">
        <v>366</v>
      </c>
      <c r="C162" s="50" t="s">
        <v>367</v>
      </c>
      <c r="D162" s="242">
        <v>5.36</v>
      </c>
      <c r="E162" s="242"/>
      <c r="F162" s="52">
        <f t="shared" si="31"/>
        <v>0</v>
      </c>
    </row>
    <row r="163" spans="1:6" ht="12.75" customHeight="1" x14ac:dyDescent="0.2">
      <c r="A163" s="53">
        <v>32</v>
      </c>
      <c r="B163" s="85" t="s">
        <v>368</v>
      </c>
      <c r="C163" s="50" t="s">
        <v>369</v>
      </c>
      <c r="D163" s="51">
        <f t="shared" ref="D163:E163" si="39">D164+D169+D177+D187+D188</f>
        <v>150931.61000000002</v>
      </c>
      <c r="E163" s="51">
        <f t="shared" si="39"/>
        <v>209057.74</v>
      </c>
      <c r="F163" s="52">
        <f t="shared" si="31"/>
        <v>138.51156825266753</v>
      </c>
    </row>
    <row r="164" spans="1:6" ht="12.75" customHeight="1" x14ac:dyDescent="0.2">
      <c r="A164" s="53">
        <v>321</v>
      </c>
      <c r="B164" s="85" t="s">
        <v>370</v>
      </c>
      <c r="C164" s="50" t="s">
        <v>371</v>
      </c>
      <c r="D164" s="51">
        <f t="shared" ref="D164:E164" si="40">SUM(D165:D168)</f>
        <v>38142.089999999997</v>
      </c>
      <c r="E164" s="51">
        <f t="shared" si="40"/>
        <v>41646.090000000004</v>
      </c>
      <c r="F164" s="52">
        <f t="shared" si="31"/>
        <v>109.18670162017867</v>
      </c>
    </row>
    <row r="165" spans="1:6" ht="12.75" customHeight="1" x14ac:dyDescent="0.2">
      <c r="A165" s="53">
        <v>3211</v>
      </c>
      <c r="B165" s="85" t="s">
        <v>372</v>
      </c>
      <c r="C165" s="50" t="s">
        <v>373</v>
      </c>
      <c r="D165" s="242">
        <v>2037.02</v>
      </c>
      <c r="E165" s="242">
        <v>3379.12</v>
      </c>
      <c r="F165" s="52">
        <f t="shared" si="31"/>
        <v>165.8854601329393</v>
      </c>
    </row>
    <row r="166" spans="1:6" ht="12.75" customHeight="1" x14ac:dyDescent="0.2">
      <c r="A166" s="53">
        <v>3212</v>
      </c>
      <c r="B166" s="85" t="s">
        <v>374</v>
      </c>
      <c r="C166" s="50" t="s">
        <v>375</v>
      </c>
      <c r="D166" s="242">
        <v>34289.870000000003</v>
      </c>
      <c r="E166" s="242">
        <v>35813.97</v>
      </c>
      <c r="F166" s="52">
        <f t="shared" si="31"/>
        <v>104.44475292557247</v>
      </c>
    </row>
    <row r="167" spans="1:6" ht="12.75" customHeight="1" x14ac:dyDescent="0.2">
      <c r="A167" s="53">
        <v>3213</v>
      </c>
      <c r="B167" s="85" t="s">
        <v>376</v>
      </c>
      <c r="C167" s="50" t="s">
        <v>377</v>
      </c>
      <c r="D167" s="242">
        <v>160</v>
      </c>
      <c r="E167" s="242">
        <v>135</v>
      </c>
      <c r="F167" s="52">
        <f t="shared" si="31"/>
        <v>84.375</v>
      </c>
    </row>
    <row r="168" spans="1:6" ht="12.75" customHeight="1" x14ac:dyDescent="0.2">
      <c r="A168" s="53">
        <v>3214</v>
      </c>
      <c r="B168" s="85" t="s">
        <v>378</v>
      </c>
      <c r="C168" s="50" t="s">
        <v>379</v>
      </c>
      <c r="D168" s="242">
        <v>1655.2</v>
      </c>
      <c r="E168" s="242">
        <v>2318</v>
      </c>
      <c r="F168" s="52">
        <f t="shared" si="31"/>
        <v>140.04349927501207</v>
      </c>
    </row>
    <row r="169" spans="1:6" ht="12.75" customHeight="1" x14ac:dyDescent="0.2">
      <c r="A169" s="53">
        <v>322</v>
      </c>
      <c r="B169" s="85" t="s">
        <v>380</v>
      </c>
      <c r="C169" s="50" t="s">
        <v>381</v>
      </c>
      <c r="D169" s="51">
        <f t="shared" ref="D169:E169" si="41">SUM(D170:D176)</f>
        <v>77590.170000000013</v>
      </c>
      <c r="E169" s="51">
        <f t="shared" si="41"/>
        <v>94895.56</v>
      </c>
      <c r="F169" s="52">
        <f t="shared" si="31"/>
        <v>122.30358562173531</v>
      </c>
    </row>
    <row r="170" spans="1:6" ht="12.75" customHeight="1" x14ac:dyDescent="0.2">
      <c r="A170" s="53">
        <v>3221</v>
      </c>
      <c r="B170" s="85" t="s">
        <v>382</v>
      </c>
      <c r="C170" s="50" t="s">
        <v>383</v>
      </c>
      <c r="D170" s="242">
        <v>19326.43</v>
      </c>
      <c r="E170" s="242">
        <v>24280.47</v>
      </c>
      <c r="F170" s="52">
        <f t="shared" si="31"/>
        <v>125.63349775411186</v>
      </c>
    </row>
    <row r="171" spans="1:6" ht="12.75" customHeight="1" x14ac:dyDescent="0.2">
      <c r="A171" s="53">
        <v>3222</v>
      </c>
      <c r="B171" s="85" t="s">
        <v>384</v>
      </c>
      <c r="C171" s="50" t="s">
        <v>385</v>
      </c>
      <c r="D171" s="242">
        <v>40556.36</v>
      </c>
      <c r="E171" s="242">
        <v>50140.65</v>
      </c>
      <c r="F171" s="52">
        <f t="shared" si="31"/>
        <v>123.63202713458506</v>
      </c>
    </row>
    <row r="172" spans="1:6" ht="12.75" customHeight="1" x14ac:dyDescent="0.2">
      <c r="A172" s="53">
        <v>3223</v>
      </c>
      <c r="B172" s="85" t="s">
        <v>386</v>
      </c>
      <c r="C172" s="50" t="s">
        <v>387</v>
      </c>
      <c r="D172" s="242">
        <v>12296.65</v>
      </c>
      <c r="E172" s="242">
        <v>17623.740000000002</v>
      </c>
      <c r="F172" s="52">
        <f t="shared" si="31"/>
        <v>143.32147373471636</v>
      </c>
    </row>
    <row r="173" spans="1:6" ht="12.75" customHeight="1" x14ac:dyDescent="0.2">
      <c r="A173" s="53">
        <v>3224</v>
      </c>
      <c r="B173" s="85" t="s">
        <v>388</v>
      </c>
      <c r="C173" s="50" t="s">
        <v>389</v>
      </c>
      <c r="D173" s="242">
        <v>4172.6000000000004</v>
      </c>
      <c r="E173" s="242">
        <v>1228.22</v>
      </c>
      <c r="F173" s="52">
        <f t="shared" si="31"/>
        <v>29.43536404160475</v>
      </c>
    </row>
    <row r="174" spans="1:6" ht="12.75" customHeight="1" x14ac:dyDescent="0.2">
      <c r="A174" s="53">
        <v>3225</v>
      </c>
      <c r="B174" s="85" t="s">
        <v>390</v>
      </c>
      <c r="C174" s="50" t="s">
        <v>391</v>
      </c>
      <c r="D174" s="242">
        <v>984.35</v>
      </c>
      <c r="E174" s="242">
        <v>1466.7</v>
      </c>
      <c r="F174" s="52">
        <f t="shared" si="31"/>
        <v>149.0018794128105</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253.78</v>
      </c>
      <c r="E176" s="242">
        <v>155.78</v>
      </c>
      <c r="F176" s="52">
        <f t="shared" si="31"/>
        <v>61.383875797935218</v>
      </c>
    </row>
    <row r="177" spans="1:6" ht="12.75" customHeight="1" x14ac:dyDescent="0.2">
      <c r="A177" s="53">
        <v>323</v>
      </c>
      <c r="B177" s="85" t="s">
        <v>396</v>
      </c>
      <c r="C177" s="50" t="s">
        <v>397</v>
      </c>
      <c r="D177" s="51">
        <f t="shared" ref="D177:E177" si="42">SUM(D178:D186)</f>
        <v>29110.590000000004</v>
      </c>
      <c r="E177" s="51">
        <f t="shared" si="42"/>
        <v>65842.389999999985</v>
      </c>
      <c r="F177" s="52">
        <f t="shared" si="31"/>
        <v>226.18019765315637</v>
      </c>
    </row>
    <row r="178" spans="1:6" ht="12.75" customHeight="1" x14ac:dyDescent="0.2">
      <c r="A178" s="53">
        <v>3231</v>
      </c>
      <c r="B178" s="85" t="s">
        <v>398</v>
      </c>
      <c r="C178" s="50" t="s">
        <v>399</v>
      </c>
      <c r="D178" s="242">
        <v>1628.41</v>
      </c>
      <c r="E178" s="242">
        <v>1415.07</v>
      </c>
      <c r="F178" s="52">
        <f t="shared" si="31"/>
        <v>86.898876818491644</v>
      </c>
    </row>
    <row r="179" spans="1:6" ht="12.75" customHeight="1" x14ac:dyDescent="0.2">
      <c r="A179" s="53">
        <v>3232</v>
      </c>
      <c r="B179" s="85" t="s">
        <v>400</v>
      </c>
      <c r="C179" s="50" t="s">
        <v>401</v>
      </c>
      <c r="D179" s="242">
        <v>4880.49</v>
      </c>
      <c r="E179" s="242">
        <v>37951.449999999997</v>
      </c>
      <c r="F179" s="52">
        <f t="shared" si="31"/>
        <v>777.61556728935</v>
      </c>
    </row>
    <row r="180" spans="1:6" ht="12.75" customHeight="1" x14ac:dyDescent="0.2">
      <c r="A180" s="53">
        <v>3233</v>
      </c>
      <c r="B180" s="85" t="s">
        <v>402</v>
      </c>
      <c r="C180" s="50" t="s">
        <v>403</v>
      </c>
      <c r="D180" s="242">
        <v>0</v>
      </c>
      <c r="E180" s="242"/>
      <c r="F180" s="52" t="str">
        <f t="shared" si="31"/>
        <v>-</v>
      </c>
    </row>
    <row r="181" spans="1:6" ht="12.75" customHeight="1" x14ac:dyDescent="0.2">
      <c r="A181" s="53">
        <v>3234</v>
      </c>
      <c r="B181" s="85" t="s">
        <v>404</v>
      </c>
      <c r="C181" s="50" t="s">
        <v>405</v>
      </c>
      <c r="D181" s="242">
        <v>5533.64</v>
      </c>
      <c r="E181" s="242">
        <v>6986.99</v>
      </c>
      <c r="F181" s="52">
        <f t="shared" si="31"/>
        <v>126.26390585582004</v>
      </c>
    </row>
    <row r="182" spans="1:6" ht="12.75" customHeight="1" x14ac:dyDescent="0.2">
      <c r="A182" s="53">
        <v>3235</v>
      </c>
      <c r="B182" s="85" t="s">
        <v>406</v>
      </c>
      <c r="C182" s="50" t="s">
        <v>407</v>
      </c>
      <c r="D182" s="242">
        <v>1628.38</v>
      </c>
      <c r="E182" s="242">
        <v>1817.32</v>
      </c>
      <c r="F182" s="52">
        <f t="shared" si="31"/>
        <v>111.60294280204866</v>
      </c>
    </row>
    <row r="183" spans="1:6" ht="12.75" customHeight="1" x14ac:dyDescent="0.2">
      <c r="A183" s="53">
        <v>3236</v>
      </c>
      <c r="B183" s="85" t="s">
        <v>408</v>
      </c>
      <c r="C183" s="50" t="s">
        <v>409</v>
      </c>
      <c r="D183" s="242">
        <v>1082.05</v>
      </c>
      <c r="E183" s="242">
        <v>3478.13</v>
      </c>
      <c r="F183" s="52">
        <f t="shared" si="31"/>
        <v>321.43893535418886</v>
      </c>
    </row>
    <row r="184" spans="1:6" ht="12.75" customHeight="1" x14ac:dyDescent="0.2">
      <c r="A184" s="53">
        <v>3237</v>
      </c>
      <c r="B184" s="85" t="s">
        <v>410</v>
      </c>
      <c r="C184" s="50" t="s">
        <v>411</v>
      </c>
      <c r="D184" s="242">
        <v>5281.52</v>
      </c>
      <c r="E184" s="242">
        <v>561.75</v>
      </c>
      <c r="F184" s="52">
        <f t="shared" si="31"/>
        <v>10.636142625607778</v>
      </c>
    </row>
    <row r="185" spans="1:6" ht="12.75" customHeight="1" x14ac:dyDescent="0.2">
      <c r="A185" s="53">
        <v>3238</v>
      </c>
      <c r="B185" s="85" t="s">
        <v>412</v>
      </c>
      <c r="C185" s="50" t="s">
        <v>413</v>
      </c>
      <c r="D185" s="242">
        <v>1362.5</v>
      </c>
      <c r="E185" s="242">
        <v>1637.68</v>
      </c>
      <c r="F185" s="52">
        <f t="shared" si="31"/>
        <v>120.19669724770642</v>
      </c>
    </row>
    <row r="186" spans="1:6" ht="12.75" customHeight="1" x14ac:dyDescent="0.2">
      <c r="A186" s="53">
        <v>3239</v>
      </c>
      <c r="B186" s="85" t="s">
        <v>414</v>
      </c>
      <c r="C186" s="50" t="s">
        <v>415</v>
      </c>
      <c r="D186" s="242">
        <v>7713.6</v>
      </c>
      <c r="E186" s="242">
        <v>11994</v>
      </c>
      <c r="F186" s="52">
        <f t="shared" si="31"/>
        <v>155.49159925326694</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6088.76</v>
      </c>
      <c r="E188" s="51">
        <f t="shared" si="43"/>
        <v>6673.7000000000007</v>
      </c>
      <c r="F188" s="52">
        <f t="shared" si="31"/>
        <v>109.60688218947701</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724</v>
      </c>
      <c r="E190" s="242">
        <v>760</v>
      </c>
      <c r="F190" s="52">
        <f t="shared" si="31"/>
        <v>104.97237569060773</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133.27000000000001</v>
      </c>
      <c r="E192" s="242">
        <v>233.09</v>
      </c>
      <c r="F192" s="52">
        <f t="shared" si="31"/>
        <v>174.90057777444287</v>
      </c>
    </row>
    <row r="193" spans="1:6" ht="12.75" customHeight="1" x14ac:dyDescent="0.2">
      <c r="A193" s="53">
        <v>3295</v>
      </c>
      <c r="B193" s="85" t="s">
        <v>428</v>
      </c>
      <c r="C193" s="50" t="s">
        <v>429</v>
      </c>
      <c r="D193" s="242">
        <v>3086.81</v>
      </c>
      <c r="E193" s="242">
        <v>2244.25</v>
      </c>
      <c r="F193" s="52">
        <f t="shared" si="31"/>
        <v>72.704507242104313</v>
      </c>
    </row>
    <row r="194" spans="1:6" ht="12.75" customHeight="1" x14ac:dyDescent="0.2">
      <c r="A194" s="53" t="s">
        <v>430</v>
      </c>
      <c r="B194" s="85" t="s">
        <v>431</v>
      </c>
      <c r="C194" s="50" t="s">
        <v>430</v>
      </c>
      <c r="D194" s="242">
        <v>145.16</v>
      </c>
      <c r="E194" s="242"/>
      <c r="F194" s="52">
        <f t="shared" si="31"/>
        <v>0</v>
      </c>
    </row>
    <row r="195" spans="1:6" ht="12.75" customHeight="1" x14ac:dyDescent="0.2">
      <c r="A195" s="53">
        <v>3299</v>
      </c>
      <c r="B195" s="85" t="s">
        <v>432</v>
      </c>
      <c r="C195" s="50" t="s">
        <v>433</v>
      </c>
      <c r="D195" s="242">
        <v>1999.52</v>
      </c>
      <c r="E195" s="242">
        <v>3436.36</v>
      </c>
      <c r="F195" s="52">
        <f t="shared" si="31"/>
        <v>171.8592462190926</v>
      </c>
    </row>
    <row r="196" spans="1:6" ht="12.75" customHeight="1" x14ac:dyDescent="0.2">
      <c r="A196" s="53">
        <v>34</v>
      </c>
      <c r="B196" s="232" t="s">
        <v>434</v>
      </c>
      <c r="C196" s="50" t="s">
        <v>435</v>
      </c>
      <c r="D196" s="51">
        <f t="shared" ref="D196:E196" si="44">D197+D202+D210</f>
        <v>984.22</v>
      </c>
      <c r="E196" s="51">
        <f t="shared" si="44"/>
        <v>1199.04</v>
      </c>
      <c r="F196" s="52">
        <f t="shared" si="31"/>
        <v>121.82642092215154</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984.22</v>
      </c>
      <c r="E210" s="51">
        <f t="shared" si="47"/>
        <v>1199.04</v>
      </c>
      <c r="F210" s="52">
        <f t="shared" si="31"/>
        <v>121.82642092215154</v>
      </c>
    </row>
    <row r="211" spans="1:6" ht="12.75" customHeight="1" x14ac:dyDescent="0.2">
      <c r="A211" s="53">
        <v>3431</v>
      </c>
      <c r="B211" s="232" t="s">
        <v>464</v>
      </c>
      <c r="C211" s="50" t="s">
        <v>465</v>
      </c>
      <c r="D211" s="242">
        <v>747.67</v>
      </c>
      <c r="E211" s="242">
        <v>864.94</v>
      </c>
      <c r="F211" s="52">
        <f t="shared" si="31"/>
        <v>115.68472721922775</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v>
      </c>
      <c r="E213" s="242"/>
      <c r="F213" s="52" t="str">
        <f t="shared" si="31"/>
        <v>-</v>
      </c>
    </row>
    <row r="214" spans="1:6" ht="12.75" customHeight="1" x14ac:dyDescent="0.2">
      <c r="A214" s="53">
        <v>3434</v>
      </c>
      <c r="B214" s="85" t="s">
        <v>470</v>
      </c>
      <c r="C214" s="50" t="s">
        <v>471</v>
      </c>
      <c r="D214" s="242">
        <v>236.55</v>
      </c>
      <c r="E214" s="242">
        <v>334.1</v>
      </c>
      <c r="F214" s="52">
        <f t="shared" si="31"/>
        <v>141.23863876558866</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573.05999999999995</v>
      </c>
      <c r="E252" s="51">
        <f t="shared" si="63"/>
        <v>719.92</v>
      </c>
      <c r="F252" s="52">
        <f t="shared" ref="F252:F258" si="64">IF(D252&lt;&gt;0,IF(E252/D252&gt;=100,"&gt;&gt;100",E252/D252*100),"-")</f>
        <v>125.6273339615398</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573.05999999999995</v>
      </c>
      <c r="E259" s="51">
        <f t="shared" si="66"/>
        <v>719.92</v>
      </c>
      <c r="F259" s="52">
        <f t="shared" ref="F259:F262" si="67">IF(D259&lt;&gt;0,IF(E259/D259&gt;=100,"&gt;&gt;100",E259/D259*100),"-")</f>
        <v>125.6273339615398</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573.05999999999995</v>
      </c>
      <c r="E261" s="242">
        <v>719.92</v>
      </c>
      <c r="F261" s="52">
        <f t="shared" si="67"/>
        <v>125.6273339615398</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323.79000000000002</v>
      </c>
      <c r="E263" s="51">
        <f t="shared" si="68"/>
        <v>766</v>
      </c>
      <c r="F263" s="52">
        <f t="shared" ref="F263:F267" si="69">IF(D263&lt;&gt;0,IF(E263/D263&gt;=100,"&gt;&gt;100",E263/D263*100),"-")</f>
        <v>236.57308749498131</v>
      </c>
    </row>
    <row r="264" spans="1:6" ht="12.75" customHeight="1" x14ac:dyDescent="0.2">
      <c r="A264" s="53">
        <v>381</v>
      </c>
      <c r="B264" s="85" t="s">
        <v>566</v>
      </c>
      <c r="C264" s="50" t="s">
        <v>567</v>
      </c>
      <c r="D264" s="51">
        <f t="shared" ref="D264:E264" si="70">SUM(D265:D267)</f>
        <v>323.79000000000002</v>
      </c>
      <c r="E264" s="51">
        <f t="shared" si="70"/>
        <v>766</v>
      </c>
      <c r="F264" s="52">
        <f t="shared" si="69"/>
        <v>236.57308749498131</v>
      </c>
    </row>
    <row r="265" spans="1:6" ht="12.75" customHeight="1" x14ac:dyDescent="0.2">
      <c r="A265" s="53">
        <v>3811</v>
      </c>
      <c r="B265" s="85" t="s">
        <v>568</v>
      </c>
      <c r="C265" s="50" t="s">
        <v>569</v>
      </c>
      <c r="D265" s="242">
        <v>323.79000000000002</v>
      </c>
      <c r="E265" s="242">
        <v>766</v>
      </c>
      <c r="F265" s="52">
        <f t="shared" si="69"/>
        <v>236.57308749498131</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986249.96</v>
      </c>
      <c r="E289" s="51">
        <f t="shared" si="79"/>
        <v>1295389.8</v>
      </c>
      <c r="F289" s="52">
        <f t="shared" si="76"/>
        <v>131.34497871107646</v>
      </c>
    </row>
    <row r="290" spans="1:6" ht="12.75" customHeight="1" x14ac:dyDescent="0.2">
      <c r="A290" s="53" t="s">
        <v>607</v>
      </c>
      <c r="B290" s="85" t="s">
        <v>618</v>
      </c>
      <c r="C290" s="50" t="s">
        <v>619</v>
      </c>
      <c r="D290" s="51">
        <f>IF(D6&gt;=D289,D6-D289,0)</f>
        <v>25125.280000000144</v>
      </c>
      <c r="E290" s="51">
        <f>IF(E6&gt;=E289,E6-E289,0)</f>
        <v>28148.449999999953</v>
      </c>
      <c r="F290" s="52">
        <f t="shared" si="76"/>
        <v>112.03238332070246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6704.5</v>
      </c>
      <c r="F292" s="52" t="str">
        <f t="shared" si="76"/>
        <v>-</v>
      </c>
    </row>
    <row r="293" spans="1:6" ht="12.75" customHeight="1" x14ac:dyDescent="0.2">
      <c r="A293" s="53">
        <v>92221</v>
      </c>
      <c r="B293" s="85" t="s">
        <v>624</v>
      </c>
      <c r="C293" s="50" t="s">
        <v>625</v>
      </c>
      <c r="D293" s="242">
        <v>8632.5</v>
      </c>
      <c r="E293" s="242">
        <v>0</v>
      </c>
      <c r="F293" s="52">
        <f t="shared" si="76"/>
        <v>0</v>
      </c>
    </row>
    <row r="294" spans="1:6" ht="12.75" customHeight="1" x14ac:dyDescent="0.2">
      <c r="A294" s="53">
        <v>96</v>
      </c>
      <c r="B294" s="85" t="s">
        <v>626</v>
      </c>
      <c r="C294" s="50" t="s">
        <v>627</v>
      </c>
      <c r="D294" s="242">
        <v>746.2</v>
      </c>
      <c r="E294" s="242">
        <v>1921.65</v>
      </c>
      <c r="F294" s="52">
        <f t="shared" si="76"/>
        <v>257.52479228088981</v>
      </c>
    </row>
    <row r="295" spans="1:6" ht="24" x14ac:dyDescent="0.2">
      <c r="A295" s="53">
        <v>9661</v>
      </c>
      <c r="B295" s="85" t="s">
        <v>628</v>
      </c>
      <c r="C295" s="50" t="s">
        <v>629</v>
      </c>
      <c r="D295" s="242">
        <v>0</v>
      </c>
      <c r="E295" s="242">
        <v>9.4</v>
      </c>
      <c r="F295" s="52" t="str">
        <f t="shared" si="76"/>
        <v>-</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19268.019999999997</v>
      </c>
      <c r="E350" s="51">
        <f t="shared" si="95"/>
        <v>33214.979999999996</v>
      </c>
      <c r="F350" s="52">
        <f t="shared" si="81"/>
        <v>172.38398133279912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19268.019999999997</v>
      </c>
      <c r="E363" s="51">
        <f t="shared" si="99"/>
        <v>33214.979999999996</v>
      </c>
      <c r="F363" s="52">
        <f t="shared" si="81"/>
        <v>172.38398133279912</v>
      </c>
    </row>
    <row r="364" spans="1:6" ht="12.75" customHeight="1" x14ac:dyDescent="0.2">
      <c r="A364" s="53">
        <v>421</v>
      </c>
      <c r="B364" s="85" t="s">
        <v>757</v>
      </c>
      <c r="C364" s="50" t="s">
        <v>758</v>
      </c>
      <c r="D364" s="51">
        <f t="shared" ref="D364:E364" si="100">SUM(D365:D368)</f>
        <v>829.53</v>
      </c>
      <c r="E364" s="51">
        <f t="shared" si="100"/>
        <v>0</v>
      </c>
      <c r="F364" s="52">
        <f t="shared" si="81"/>
        <v>0</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829.53</v>
      </c>
      <c r="E366" s="242"/>
      <c r="F366" s="52">
        <f t="shared" si="81"/>
        <v>0</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16373.55</v>
      </c>
      <c r="E369" s="51">
        <f t="shared" si="101"/>
        <v>29883.82</v>
      </c>
      <c r="F369" s="52">
        <f t="shared" si="81"/>
        <v>182.51277212333306</v>
      </c>
    </row>
    <row r="370" spans="1:6" ht="12.75" customHeight="1" x14ac:dyDescent="0.2">
      <c r="A370" s="53">
        <v>4221</v>
      </c>
      <c r="B370" s="85" t="s">
        <v>673</v>
      </c>
      <c r="C370" s="50" t="s">
        <v>765</v>
      </c>
      <c r="D370" s="242">
        <v>14508.76</v>
      </c>
      <c r="E370" s="242">
        <v>29513.79</v>
      </c>
      <c r="F370" s="52">
        <f t="shared" si="81"/>
        <v>203.42048527923819</v>
      </c>
    </row>
    <row r="371" spans="1:6" ht="12.75" customHeight="1" x14ac:dyDescent="0.2">
      <c r="A371" s="53">
        <v>4222</v>
      </c>
      <c r="B371" s="85" t="s">
        <v>766</v>
      </c>
      <c r="C371" s="50" t="s">
        <v>767</v>
      </c>
      <c r="D371" s="242">
        <v>29.06</v>
      </c>
      <c r="E371" s="242"/>
      <c r="F371" s="52">
        <f t="shared" si="81"/>
        <v>0</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1021.73</v>
      </c>
      <c r="E374" s="242">
        <v>370.03</v>
      </c>
      <c r="F374" s="52">
        <f t="shared" si="81"/>
        <v>36.216025760230195</v>
      </c>
    </row>
    <row r="375" spans="1:6" ht="12.75" customHeight="1" x14ac:dyDescent="0.2">
      <c r="A375" s="53">
        <v>4226</v>
      </c>
      <c r="B375" s="85" t="s">
        <v>683</v>
      </c>
      <c r="C375" s="50" t="s">
        <v>771</v>
      </c>
      <c r="D375" s="242">
        <v>814</v>
      </c>
      <c r="E375" s="242"/>
      <c r="F375" s="52">
        <f t="shared" si="81"/>
        <v>0</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2064.94</v>
      </c>
      <c r="E383" s="51">
        <f t="shared" si="103"/>
        <v>3331.16</v>
      </c>
      <c r="F383" s="52">
        <f t="shared" si="81"/>
        <v>161.31994149951089</v>
      </c>
    </row>
    <row r="384" spans="1:6" ht="12.75" customHeight="1" x14ac:dyDescent="0.2">
      <c r="A384" s="53">
        <v>4241</v>
      </c>
      <c r="B384" s="85" t="s">
        <v>782</v>
      </c>
      <c r="C384" s="50" t="s">
        <v>783</v>
      </c>
      <c r="D384" s="242">
        <v>2064.94</v>
      </c>
      <c r="E384" s="242">
        <v>3331.16</v>
      </c>
      <c r="F384" s="52">
        <f t="shared" si="81"/>
        <v>161.31994149951089</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19268.019999999997</v>
      </c>
      <c r="E408" s="51">
        <f t="shared" si="111"/>
        <v>33214.979999999996</v>
      </c>
      <c r="F408" s="52">
        <f t="shared" si="81"/>
        <v>172.38398133279912</v>
      </c>
    </row>
    <row r="409" spans="1:6" ht="12.75" customHeight="1" x14ac:dyDescent="0.2">
      <c r="A409" s="53">
        <v>92212</v>
      </c>
      <c r="B409" s="85" t="s">
        <v>822</v>
      </c>
      <c r="C409" s="50" t="s">
        <v>823</v>
      </c>
      <c r="D409" s="242">
        <v>9479.74</v>
      </c>
      <c r="E409" s="242">
        <v>0</v>
      </c>
      <c r="F409" s="52">
        <f t="shared" si="81"/>
        <v>0</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1011375.2400000001</v>
      </c>
      <c r="E412" s="51">
        <f>E6+E298</f>
        <v>1323538.25</v>
      </c>
      <c r="F412" s="52">
        <f t="shared" si="81"/>
        <v>130.86520192050577</v>
      </c>
    </row>
    <row r="413" spans="1:6" ht="12.75" customHeight="1" x14ac:dyDescent="0.2">
      <c r="A413" s="53" t="s">
        <v>607</v>
      </c>
      <c r="B413" s="85" t="s">
        <v>830</v>
      </c>
      <c r="C413" s="50" t="s">
        <v>831</v>
      </c>
      <c r="D413" s="51">
        <f t="shared" ref="D413:E413" si="112">D289+D350</f>
        <v>1005517.98</v>
      </c>
      <c r="E413" s="51">
        <f t="shared" si="112"/>
        <v>1328604.78</v>
      </c>
      <c r="F413" s="52">
        <f t="shared" si="81"/>
        <v>132.13137968950093</v>
      </c>
    </row>
    <row r="414" spans="1:6" ht="12.75" customHeight="1" x14ac:dyDescent="0.2">
      <c r="A414" s="53" t="s">
        <v>607</v>
      </c>
      <c r="B414" s="85" t="s">
        <v>832</v>
      </c>
      <c r="C414" s="50" t="s">
        <v>833</v>
      </c>
      <c r="D414" s="51">
        <f t="shared" ref="D414:E414" si="113">IF(D412&gt;=D413,D412-D413,0)</f>
        <v>5857.2600000001257</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5066.5300000000279</v>
      </c>
      <c r="F415" s="52" t="str">
        <f t="shared" si="81"/>
        <v>-</v>
      </c>
    </row>
    <row r="416" spans="1:6" ht="12.75" customHeight="1" x14ac:dyDescent="0.2">
      <c r="A416" s="60" t="s">
        <v>836</v>
      </c>
      <c r="B416" s="232" t="s">
        <v>837</v>
      </c>
      <c r="C416" s="61" t="s">
        <v>838</v>
      </c>
      <c r="D416" s="51">
        <f t="shared" ref="D416:E416" si="115">IF(D292-D293+D409-D410&gt;=0,D292-D293+D409-D410,0)</f>
        <v>847.23999999999978</v>
      </c>
      <c r="E416" s="51">
        <f t="shared" si="115"/>
        <v>6704.5</v>
      </c>
      <c r="F416" s="52">
        <f t="shared" si="81"/>
        <v>791.33421462631622</v>
      </c>
    </row>
    <row r="417" spans="1:6" ht="12.75" customHeight="1" x14ac:dyDescent="0.2">
      <c r="A417" s="60" t="s">
        <v>836</v>
      </c>
      <c r="B417" s="85" t="s">
        <v>839</v>
      </c>
      <c r="C417" s="61" t="s">
        <v>840</v>
      </c>
      <c r="D417" s="51">
        <f t="shared" ref="D417:E417" si="116">IF(D293-D292+D410-D409&gt;=0,D293-D292+D410-D409,0)</f>
        <v>0</v>
      </c>
      <c r="E417" s="51">
        <f t="shared" si="116"/>
        <v>0</v>
      </c>
      <c r="F417" s="52" t="str">
        <f t="shared" si="81"/>
        <v>-</v>
      </c>
    </row>
    <row r="418" spans="1:6" ht="12.75" customHeight="1" x14ac:dyDescent="0.2">
      <c r="A418" s="55" t="s">
        <v>841</v>
      </c>
      <c r="B418" s="233" t="s">
        <v>842</v>
      </c>
      <c r="C418" s="56" t="s">
        <v>843</v>
      </c>
      <c r="D418" s="62">
        <f t="shared" ref="D418:E418" si="117">D294+D411</f>
        <v>746.2</v>
      </c>
      <c r="E418" s="62">
        <f t="shared" si="117"/>
        <v>1921.65</v>
      </c>
      <c r="F418" s="57">
        <f t="shared" si="81"/>
        <v>257.52479228088981</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1011375.2400000001</v>
      </c>
      <c r="E639" s="51">
        <f t="shared" si="180"/>
        <v>1323538.25</v>
      </c>
      <c r="F639" s="52">
        <f t="shared" si="119"/>
        <v>130.86520192050577</v>
      </c>
    </row>
    <row r="640" spans="1:6" ht="12.75" customHeight="1" x14ac:dyDescent="0.2">
      <c r="A640" s="53" t="s">
        <v>607</v>
      </c>
      <c r="B640" s="85" t="s">
        <v>1276</v>
      </c>
      <c r="C640" s="50" t="s">
        <v>1277</v>
      </c>
      <c r="D640" s="51">
        <f t="shared" ref="D640:E640" si="181">D413+D528</f>
        <v>1005517.98</v>
      </c>
      <c r="E640" s="51">
        <f t="shared" si="181"/>
        <v>1328604.78</v>
      </c>
      <c r="F640" s="52">
        <f t="shared" si="119"/>
        <v>132.13137968950093</v>
      </c>
    </row>
    <row r="641" spans="1:6" ht="12.75" customHeight="1" x14ac:dyDescent="0.2">
      <c r="A641" s="53" t="s">
        <v>607</v>
      </c>
      <c r="B641" s="85" t="s">
        <v>1278</v>
      </c>
      <c r="C641" s="50" t="s">
        <v>1279</v>
      </c>
      <c r="D641" s="51">
        <f t="shared" ref="D641:E641" si="182">IF(D639&gt;=D640,D639-D640,0)</f>
        <v>5857.2600000001257</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5066.5300000000279</v>
      </c>
      <c r="F642" s="52" t="str">
        <f t="shared" si="119"/>
        <v>-</v>
      </c>
    </row>
    <row r="643" spans="1:6" ht="24" x14ac:dyDescent="0.2">
      <c r="A643" s="60" t="s">
        <v>1282</v>
      </c>
      <c r="B643" s="85" t="s">
        <v>1283</v>
      </c>
      <c r="C643" s="61" t="s">
        <v>1282</v>
      </c>
      <c r="D643" s="51">
        <f t="shared" ref="D643:E643" si="184">IF(D416-D417+D637-D638&gt;=0,D416-D417+D637-D638,0)</f>
        <v>847.23999999999978</v>
      </c>
      <c r="E643" s="51">
        <f t="shared" si="184"/>
        <v>6704.5</v>
      </c>
      <c r="F643" s="52">
        <f t="shared" si="119"/>
        <v>791.33421462631622</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6704.5000000001255</v>
      </c>
      <c r="E645" s="51">
        <f t="shared" si="186"/>
        <v>1637.9699999999721</v>
      </c>
      <c r="F645" s="52">
        <f t="shared" si="119"/>
        <v>24.430904616301611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81924.679999999993</v>
      </c>
      <c r="E647" s="243">
        <v>91940.56</v>
      </c>
      <c r="F647" s="57">
        <f t="shared" si="119"/>
        <v>112.22571757375191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13336.04</v>
      </c>
      <c r="E649" s="242">
        <v>12865.71</v>
      </c>
      <c r="F649" s="52">
        <f t="shared" ref="F649:F724" si="188">IF(D649&lt;&gt;0,IF(E649/D649&gt;=100,"&gt;&gt;100",E649/D649*100),"-")</f>
        <v>96.473240932090775</v>
      </c>
    </row>
    <row r="650" spans="1:6" ht="12.75" customHeight="1" x14ac:dyDescent="0.2">
      <c r="A650" s="53" t="s">
        <v>1295</v>
      </c>
      <c r="B650" s="85" t="s">
        <v>1296</v>
      </c>
      <c r="C650" s="50" t="s">
        <v>1295</v>
      </c>
      <c r="D650" s="242">
        <v>147144.82</v>
      </c>
      <c r="E650" s="242">
        <v>228059.66</v>
      </c>
      <c r="F650" s="52">
        <f t="shared" si="188"/>
        <v>154.98993440611773</v>
      </c>
    </row>
    <row r="651" spans="1:6" ht="12.75" customHeight="1" x14ac:dyDescent="0.2">
      <c r="A651" s="53" t="s">
        <v>1297</v>
      </c>
      <c r="B651" s="85" t="s">
        <v>1298</v>
      </c>
      <c r="C651" s="50" t="s">
        <v>1297</v>
      </c>
      <c r="D651" s="242">
        <v>147615.15</v>
      </c>
      <c r="E651" s="242">
        <v>215109.54</v>
      </c>
      <c r="F651" s="52">
        <f t="shared" si="188"/>
        <v>145.72321336935946</v>
      </c>
    </row>
    <row r="652" spans="1:6" ht="24" x14ac:dyDescent="0.2">
      <c r="A652" s="53">
        <v>11</v>
      </c>
      <c r="B652" s="85" t="s">
        <v>1299</v>
      </c>
      <c r="C652" s="50" t="s">
        <v>1300</v>
      </c>
      <c r="D652" s="51">
        <f t="shared" ref="D652:E652" si="189">+D649+D650-D651</f>
        <v>12865.710000000021</v>
      </c>
      <c r="E652" s="51">
        <f t="shared" si="189"/>
        <v>25815.829999999987</v>
      </c>
      <c r="F652" s="52">
        <f t="shared" si="188"/>
        <v>200.65608505088289</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42</v>
      </c>
      <c r="E654" s="262">
        <v>45</v>
      </c>
      <c r="F654" s="52">
        <f t="shared" si="188"/>
        <v>107.14285714285714</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42</v>
      </c>
      <c r="E656" s="262">
        <v>45</v>
      </c>
      <c r="F656" s="52">
        <f t="shared" si="188"/>
        <v>107.14285714285714</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915751.51</v>
      </c>
      <c r="E675" s="242">
        <v>1183905.25</v>
      </c>
      <c r="F675" s="52">
        <f t="shared" si="188"/>
        <v>129.28236940608485</v>
      </c>
    </row>
    <row r="676" spans="1:6" ht="24" x14ac:dyDescent="0.2">
      <c r="A676" s="53">
        <v>63613</v>
      </c>
      <c r="B676" s="232" t="s">
        <v>1348</v>
      </c>
      <c r="C676" s="50" t="s">
        <v>1349</v>
      </c>
      <c r="D676" s="242">
        <v>10944.67</v>
      </c>
      <c r="E676" s="242">
        <v>9164.1</v>
      </c>
      <c r="F676" s="52">
        <f t="shared" si="188"/>
        <v>83.73116777390274</v>
      </c>
    </row>
    <row r="677" spans="1:6" ht="24" x14ac:dyDescent="0.2">
      <c r="A677" s="53">
        <v>63622</v>
      </c>
      <c r="B677" s="232" t="s">
        <v>1350</v>
      </c>
      <c r="C677" s="50" t="s">
        <v>1351</v>
      </c>
      <c r="D677" s="242">
        <v>1437.2</v>
      </c>
      <c r="E677" s="242"/>
      <c r="F677" s="52">
        <f t="shared" si="188"/>
        <v>0</v>
      </c>
    </row>
    <row r="678" spans="1:6" ht="24" x14ac:dyDescent="0.2">
      <c r="A678" s="53">
        <v>63623</v>
      </c>
      <c r="B678" s="232" t="s">
        <v>1352</v>
      </c>
      <c r="C678" s="50" t="s">
        <v>1353</v>
      </c>
      <c r="D678" s="242">
        <v>11226.73</v>
      </c>
      <c r="E678" s="242"/>
      <c r="F678" s="52">
        <f t="shared" si="188"/>
        <v>0</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2612.15</v>
      </c>
      <c r="E695" s="242">
        <v>4125.6400000000003</v>
      </c>
      <c r="F695" s="52">
        <f t="shared" si="188"/>
        <v>157.94039392837317</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18341.939999999999</v>
      </c>
      <c r="E710" s="242">
        <v>18093</v>
      </c>
      <c r="F710" s="52">
        <f t="shared" si="188"/>
        <v>98.642782606420042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2175</v>
      </c>
      <c r="E716" s="242"/>
      <c r="F716" s="52">
        <f t="shared" si="188"/>
        <v>0</v>
      </c>
    </row>
    <row r="717" spans="1:6" ht="12.75" customHeight="1" x14ac:dyDescent="0.2">
      <c r="A717" s="53">
        <v>31215</v>
      </c>
      <c r="B717" s="85" t="s">
        <v>1412</v>
      </c>
      <c r="C717" s="50" t="s">
        <v>1413</v>
      </c>
      <c r="D717" s="242">
        <v>1940.36</v>
      </c>
      <c r="E717" s="242">
        <v>882.88</v>
      </c>
      <c r="F717" s="52">
        <f t="shared" si="188"/>
        <v>45.500834896617128</v>
      </c>
    </row>
    <row r="718" spans="1:6" ht="12.75" customHeight="1" x14ac:dyDescent="0.2">
      <c r="A718" s="53">
        <v>32121</v>
      </c>
      <c r="B718" s="85" t="s">
        <v>1414</v>
      </c>
      <c r="C718" s="50" t="s">
        <v>1415</v>
      </c>
      <c r="D718" s="242">
        <v>34289.870000000003</v>
      </c>
      <c r="E718" s="242">
        <v>35813.97</v>
      </c>
      <c r="F718" s="52">
        <f t="shared" si="188"/>
        <v>104.44475292557247</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220.99</v>
      </c>
      <c r="E720" s="242">
        <v>2406.9699999999998</v>
      </c>
      <c r="F720" s="52">
        <f t="shared" si="188"/>
        <v>1089.1759808136112</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0</v>
      </c>
      <c r="E722" s="242">
        <v>176.21</v>
      </c>
      <c r="F722" s="52" t="str">
        <f t="shared" si="188"/>
        <v>-</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v>336</v>
      </c>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573.05999999999995</v>
      </c>
      <c r="E828" s="242">
        <v>719.92</v>
      </c>
      <c r="F828" s="52">
        <f t="shared" si="190"/>
        <v>125.6273339615398</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2" workbookViewId="0">
      <selection activeCell="E247" sqref="E24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728193.34</v>
      </c>
      <c r="E6" s="229">
        <f t="shared" si="0"/>
        <v>770319.18</v>
      </c>
      <c r="F6" s="230">
        <f t="shared" ref="F6:F260" si="1">IF(D6&gt;0,IF(E6/D6&gt;=100,"&gt;&gt;100",E6/D6*100),"-")</f>
        <v>105.7849801262945</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615453.39</v>
      </c>
      <c r="E7" s="104">
        <f t="shared" si="2"/>
        <v>644358.81000000006</v>
      </c>
      <c r="F7" s="93">
        <f t="shared" si="1"/>
        <v>104.69660586319949</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615453.39</v>
      </c>
      <c r="E12" s="104">
        <f t="shared" si="3"/>
        <v>644358.81000000006</v>
      </c>
      <c r="F12" s="93">
        <f t="shared" si="1"/>
        <v>104.69660586319949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547677.80000000005</v>
      </c>
      <c r="E13" s="104">
        <f t="shared" si="4"/>
        <v>537501.26</v>
      </c>
      <c r="F13" s="93">
        <f t="shared" si="1"/>
        <v>98.141874656960709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760897.01</v>
      </c>
      <c r="E15" s="247">
        <v>760897.01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8044.49</v>
      </c>
      <c r="E17" s="247">
        <v>8044.49</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221263.7</v>
      </c>
      <c r="E18" s="247">
        <v>231440.24</v>
      </c>
      <c r="F18" s="93">
        <f t="shared" si="1"/>
        <v>104.59928131003863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51974.69</v>
      </c>
      <c r="E19" s="104">
        <f t="shared" si="5"/>
        <v>94782.6</v>
      </c>
      <c r="F19" s="93">
        <f t="shared" si="1"/>
        <v>182.3629924488246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141800.35999999999</v>
      </c>
      <c r="E20" s="247">
        <v>196122.97</v>
      </c>
      <c r="F20" s="93">
        <f t="shared" si="1"/>
        <v>138.30921867899349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2054.0700000000002</v>
      </c>
      <c r="E21" s="247">
        <v>1898.62</v>
      </c>
      <c r="F21" s="93">
        <f t="shared" si="1"/>
        <v>92.432098224500621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722.5</v>
      </c>
      <c r="E22" s="247">
        <v>722.5</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1333.22</v>
      </c>
      <c r="E23" s="247">
        <v>1333.22</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18318.939999999999</v>
      </c>
      <c r="E24" s="247">
        <v>16764.14</v>
      </c>
      <c r="F24" s="93">
        <f t="shared" si="1"/>
        <v>91.51260935403468</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12826.72</v>
      </c>
      <c r="E25" s="247">
        <v>12826.72</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16430.97</v>
      </c>
      <c r="E26" s="247">
        <v>16082.84</v>
      </c>
      <c r="F26" s="93">
        <f t="shared" si="1"/>
        <v>97.881257162541218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141512.09</v>
      </c>
      <c r="E28" s="247">
        <v>150968.41</v>
      </c>
      <c r="F28" s="93">
        <f t="shared" si="1"/>
        <v>106.68234071025311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15481.380000000005</v>
      </c>
      <c r="E35" s="104">
        <f t="shared" si="7"/>
        <v>11755.430000000008</v>
      </c>
      <c r="F35" s="93">
        <f t="shared" si="1"/>
        <v>75.932701089954534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103766.75</v>
      </c>
      <c r="E36" s="247">
        <v>107097.91</v>
      </c>
      <c r="F36" s="93">
        <f t="shared" si="1"/>
        <v>103.21023834706205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243.47</v>
      </c>
      <c r="E39" s="247">
        <v>243.47</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88528.84</v>
      </c>
      <c r="E40" s="247">
        <v>95585.95</v>
      </c>
      <c r="F40" s="93">
        <f t="shared" si="1"/>
        <v>107.97153786268971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180.65</v>
      </c>
      <c r="E42" s="247">
        <v>158.05000000000001</v>
      </c>
      <c r="F42" s="93">
        <f t="shared" si="1"/>
        <v>87.489620813728209</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180.65</v>
      </c>
      <c r="E44" s="247">
        <v>158.05000000000001</v>
      </c>
      <c r="F44" s="93">
        <f t="shared" si="1"/>
        <v>87.489620813728209</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319.52</v>
      </c>
      <c r="E45" s="104">
        <f t="shared" si="9"/>
        <v>319.52</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861.11</v>
      </c>
      <c r="E47" s="247">
        <v>861.11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541.59</v>
      </c>
      <c r="E50" s="247">
        <v>541.59</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13642.31</v>
      </c>
      <c r="E54" s="247">
        <v>14873.25</v>
      </c>
      <c r="F54" s="93">
        <f t="shared" si="1"/>
        <v>109.02295872180005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13642.31</v>
      </c>
      <c r="E55" s="247">
        <v>14873.25</v>
      </c>
      <c r="F55" s="93">
        <f t="shared" si="1"/>
        <v>109.02295872180005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112739.95</v>
      </c>
      <c r="E68" s="104">
        <f t="shared" si="13"/>
        <v>125960.37</v>
      </c>
      <c r="F68" s="93">
        <f t="shared" si="1"/>
        <v>111.72647318009277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12865.710000000001</v>
      </c>
      <c r="E69" s="104">
        <f t="shared" si="14"/>
        <v>25815.83</v>
      </c>
      <c r="F69" s="93">
        <f t="shared" si="1"/>
        <v>200.65608505088329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12249.77</v>
      </c>
      <c r="E70" s="104">
        <f t="shared" si="15"/>
        <v>25571.34</v>
      </c>
      <c r="F70" s="93">
        <f t="shared" si="1"/>
        <v>208.74955203240552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12249.77</v>
      </c>
      <c r="E72" s="247">
        <v>25571.34</v>
      </c>
      <c r="F72" s="93">
        <f t="shared" si="1"/>
        <v>208.74955203240552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615.94000000000005</v>
      </c>
      <c r="E76" s="247">
        <v>244.49</v>
      </c>
      <c r="F76" s="93">
        <f t="shared" si="1"/>
        <v>39.693801344286776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17203.37</v>
      </c>
      <c r="E78" s="104">
        <f>E79+SUM(E82:E84)-E85+E86</f>
        <v>6282.34</v>
      </c>
      <c r="F78" s="93">
        <f t="shared" si="1"/>
        <v>36.518077562710097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17203.37</v>
      </c>
      <c r="E86" s="247">
        <v>6282.34</v>
      </c>
      <c r="F86" s="93">
        <f t="shared" si="1"/>
        <v>36.518077562710097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746.19000000000017</v>
      </c>
      <c r="E146" s="104">
        <f t="shared" si="26"/>
        <v>1921.6400000000003</v>
      </c>
      <c r="F146" s="93">
        <f t="shared" si="1"/>
        <v>257.52690333561156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157.72999999999999</v>
      </c>
      <c r="E149" s="104">
        <f t="shared" si="27"/>
        <v>1912.24</v>
      </c>
      <c r="F149" s="93">
        <f t="shared" si="1"/>
        <v>1212.3502187282065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157.72999999999999</v>
      </c>
      <c r="E157" s="247">
        <v>1912.24</v>
      </c>
      <c r="F157" s="93">
        <f t="shared" si="1"/>
        <v>1212.3502187282065</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0</v>
      </c>
      <c r="E160" s="247">
        <v>9.4</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1176.8800000000001</v>
      </c>
      <c r="E162" s="247">
        <v>1176.8800000000001</v>
      </c>
      <c r="F162" s="93">
        <f t="shared" si="1"/>
        <v>100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588.41999999999996</v>
      </c>
      <c r="E163" s="247">
        <v>1176.8800000000001</v>
      </c>
      <c r="F163" s="93">
        <f t="shared" si="1"/>
        <v>200.00679786547028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81924.679999999993</v>
      </c>
      <c r="E170" s="104">
        <f t="shared" si="29"/>
        <v>91940.56</v>
      </c>
      <c r="F170" s="93">
        <f t="shared" si="1"/>
        <v>112.22571757375191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81924.679999999993</v>
      </c>
      <c r="E173" s="247">
        <v>91940.56</v>
      </c>
      <c r="F173" s="93">
        <f t="shared" si="1"/>
        <v>112.22571757375191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728193.34</v>
      </c>
      <c r="E175" s="104">
        <f t="shared" si="30"/>
        <v>770319.18</v>
      </c>
      <c r="F175" s="93">
        <f t="shared" si="1"/>
        <v>105.7849801262945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105289.25</v>
      </c>
      <c r="E176" s="104">
        <f t="shared" si="31"/>
        <v>122400.75</v>
      </c>
      <c r="F176" s="93">
        <f t="shared" si="1"/>
        <v>116.2518965611399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105289.25</v>
      </c>
      <c r="E177" s="104">
        <f t="shared" si="32"/>
        <v>122229.92</v>
      </c>
      <c r="F177" s="93">
        <f t="shared" si="1"/>
        <v>116.08964827843297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80520.759999999995</v>
      </c>
      <c r="E178" s="247">
        <v>93327.6</v>
      </c>
      <c r="F178" s="93">
        <f t="shared" si="1"/>
        <v>115.90501629641847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8446.75</v>
      </c>
      <c r="E179" s="247">
        <v>23074.400000000001</v>
      </c>
      <c r="F179" s="93">
        <f t="shared" si="1"/>
        <v>273.17488975049577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86.55</v>
      </c>
      <c r="E180" s="104">
        <f t="shared" si="33"/>
        <v>110.65</v>
      </c>
      <c r="F180" s="93">
        <f t="shared" si="1"/>
        <v>127.84517619872906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86.55</v>
      </c>
      <c r="E183" s="247">
        <v>110.65</v>
      </c>
      <c r="F183" s="93">
        <f t="shared" si="1"/>
        <v>127.84517619872906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16235.19</v>
      </c>
      <c r="E188" s="247">
        <v>5717.27</v>
      </c>
      <c r="F188" s="93">
        <f t="shared" si="1"/>
        <v>35.215294677795576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170.83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622904.09</v>
      </c>
      <c r="E237" s="104">
        <f t="shared" si="41"/>
        <v>647918.43000000005</v>
      </c>
      <c r="F237" s="93">
        <f t="shared" si="1"/>
        <v>104.01576107808188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615453.39</v>
      </c>
      <c r="E238" s="104">
        <f t="shared" si="42"/>
        <v>644358.81000000006</v>
      </c>
      <c r="F238" s="93">
        <f t="shared" si="1"/>
        <v>104.69660586319949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615453.39</v>
      </c>
      <c r="E239" s="104">
        <f t="shared" si="43"/>
        <v>644358.81000000006</v>
      </c>
      <c r="F239" s="93">
        <f t="shared" si="1"/>
        <v>104.69660586319949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584231.42000000004</v>
      </c>
      <c r="E240" s="247">
        <v>618304.51</v>
      </c>
      <c r="F240" s="93">
        <f t="shared" si="1"/>
        <v>105.83212214091463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31221.97</v>
      </c>
      <c r="E241" s="247">
        <v>26054.3</v>
      </c>
      <c r="F241" s="93">
        <f t="shared" si="1"/>
        <v>83.448610065284157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6704.5</v>
      </c>
      <c r="E245" s="104">
        <f t="shared" si="45"/>
        <v>1637.97</v>
      </c>
      <c r="F245" s="93">
        <f t="shared" si="1"/>
        <v>24.430904616302485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6704.5</v>
      </c>
      <c r="E246" s="104">
        <f t="shared" si="46"/>
        <v>1637.97</v>
      </c>
      <c r="F246" s="93">
        <f t="shared" si="1"/>
        <v>24.430904616302485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5857.26</v>
      </c>
      <c r="E247" s="247">
        <v>1637.97</v>
      </c>
      <c r="F247" s="93">
        <f t="shared" si="1"/>
        <v>27.964782167771279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847.24</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746.2</v>
      </c>
      <c r="E255" s="247">
        <v>1921.65</v>
      </c>
      <c r="F255" s="93">
        <f t="shared" si="1"/>
        <v>257.52479228088981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37159.360000000001</v>
      </c>
      <c r="E259" s="104">
        <f t="shared" si="49"/>
        <v>1758.58</v>
      </c>
      <c r="F259" s="93">
        <f t="shared" si="1"/>
        <v>4.7325357594963959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37159.360000000001</v>
      </c>
      <c r="E260" s="248">
        <v>1758.58</v>
      </c>
      <c r="F260" s="97">
        <f t="shared" si="1"/>
        <v>4.7325357594963959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1334.61</v>
      </c>
      <c r="E264" s="247">
        <v>3098.52</v>
      </c>
      <c r="F264" s="93">
        <f t="shared" si="50"/>
        <v>232.16670038438195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17103.37</v>
      </c>
      <c r="E268" s="247">
        <v>6282.34</v>
      </c>
      <c r="F268" s="93">
        <f t="shared" si="50"/>
        <v>36.731591493372363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100</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105289.25</v>
      </c>
      <c r="E287" s="247">
        <v>12575</v>
      </c>
      <c r="F287" s="93">
        <f t="shared" si="50"/>
        <v>11.943289557101034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0</v>
      </c>
      <c r="E288" s="247">
        <v>109654.92</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170.83</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16235.19</v>
      </c>
      <c r="E302" s="247">
        <v>5717.27</v>
      </c>
      <c r="F302" s="93">
        <f t="shared" si="50"/>
        <v>35.215294677795576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F117" sqref="F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1005517.98</v>
      </c>
      <c r="E114" s="81">
        <f t="shared" si="22"/>
        <v>1328604.78</v>
      </c>
      <c r="F114" s="63">
        <f t="shared" si="1"/>
        <v>132.13137968950093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955965.57</v>
      </c>
      <c r="E115" s="81">
        <f t="shared" si="23"/>
        <v>1271375.95</v>
      </c>
      <c r="F115" s="63">
        <f t="shared" si="1"/>
        <v>132.99390583700625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955965.57</v>
      </c>
      <c r="E117" s="249">
        <v>1271375.95</v>
      </c>
      <c r="F117" s="63">
        <f t="shared" si="1"/>
        <v>132.99390583700625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49118.720000000001</v>
      </c>
      <c r="E126" s="249">
        <v>56758.71</v>
      </c>
      <c r="F126" s="63">
        <f t="shared" si="1"/>
        <v>115.55413088940428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433.69</v>
      </c>
      <c r="E128" s="249">
        <v>470.12</v>
      </c>
      <c r="F128" s="63">
        <f t="shared" si="1"/>
        <v>108.40000922317785</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1005517.98</v>
      </c>
      <c r="E141" s="106">
        <f t="shared" si="28"/>
        <v>1328604.78</v>
      </c>
      <c r="F141" s="82">
        <f t="shared" si="1"/>
        <v>132.13137968950093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5" sqref="D2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30964.799999999999</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30964.799999999999</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30964.799999999999</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30964.799999999999</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105289.25</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1335854.6699999997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1303422.9699999997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1085248.01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195179.92</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1174.94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798.92</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21021.18</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32431.7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1318743.17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1286140.6399999999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1039063.36</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218254.32</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1285.5899999999999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798.92</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26738.45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32602.53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122400.74999999977</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12575</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12575</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12575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12575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109825.75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109654.92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170.83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13713</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3224</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3230</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2024-09-24T08:26:57Z</cp:lastPrinted>
  <dcterms:created xsi:type="dcterms:W3CDTF">2022-04-01T05:14:30Z</dcterms:created>
  <dcterms:modified xsi:type="dcterms:W3CDTF">2025-02-06T13:19:00Z</dcterms:modified>
</cp:coreProperties>
</file>