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racunovodstvo2\Desktop\ŠTEFANIJA\FINANCIJSKI IZVJEŠTAJI\2024\31.12.2024\"/>
    </mc:Choice>
  </mc:AlternateContent>
  <xr:revisionPtr revIDLastSave="0" documentId="13_ncr:1_{72F18BCE-EAF6-462A-AC68-44E091C286FD}" xr6:coauthVersionLast="36" xr6:coauthVersionMax="36" xr10:uidLastSave="{00000000-0000-0000-0000-000000000000}"/>
  <bookViews>
    <workbookView xWindow="0" yWindow="0" windowWidth="25440" windowHeight="12300" activeTab="1" xr2:uid="{00000000-000D-0000-FFFF-FFFF00000000}"/>
  </bookViews>
  <sheets>
    <sheet name="SAŽETAK" sheetId="1" r:id="rId1"/>
    <sheet name=" Račun prihoda i rashoda" sheetId="3" r:id="rId2"/>
    <sheet name="Rashodi prema funkcijskoj klasi" sheetId="8" r:id="rId3"/>
    <sheet name="POSEBNI DIO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3" l="1"/>
  <c r="E63" i="3"/>
  <c r="E70" i="3"/>
  <c r="E80" i="3"/>
  <c r="F38" i="7" l="1"/>
  <c r="F39" i="7"/>
  <c r="F34" i="7"/>
  <c r="F102" i="7"/>
  <c r="F110" i="7"/>
  <c r="F106" i="7"/>
  <c r="F113" i="7"/>
  <c r="F100" i="7"/>
  <c r="F98" i="7"/>
  <c r="F120" i="7" l="1"/>
  <c r="F159" i="7"/>
  <c r="G92" i="3" l="1"/>
  <c r="G46" i="3"/>
  <c r="H19" i="1"/>
  <c r="G33" i="3"/>
  <c r="G11" i="3"/>
  <c r="E167" i="7" l="1"/>
  <c r="E140" i="7"/>
  <c r="E134" i="7"/>
  <c r="E129" i="7"/>
  <c r="E126" i="7"/>
  <c r="E106" i="7"/>
  <c r="E103" i="7"/>
  <c r="E102" i="7" s="1"/>
  <c r="E94" i="7"/>
  <c r="E93" i="7" s="1"/>
  <c r="E34" i="7"/>
  <c r="E25" i="7"/>
  <c r="E18" i="7"/>
  <c r="E14" i="7"/>
  <c r="B10" i="8"/>
  <c r="F104" i="3"/>
  <c r="F80" i="3"/>
  <c r="F70" i="3"/>
  <c r="F63" i="3"/>
  <c r="F58" i="3"/>
  <c r="F57" i="3"/>
  <c r="F46" i="3"/>
  <c r="F45" i="3"/>
  <c r="F33" i="3"/>
  <c r="F26" i="3"/>
  <c r="F11" i="3"/>
  <c r="F10" i="3"/>
  <c r="E13" i="7" l="1"/>
  <c r="E92" i="7"/>
  <c r="E191" i="7" s="1"/>
  <c r="G19" i="1"/>
  <c r="G16" i="1"/>
  <c r="G22" i="1" s="1"/>
  <c r="F129" i="7" l="1"/>
  <c r="F134" i="7"/>
  <c r="F140" i="7"/>
  <c r="F94" i="7"/>
  <c r="F93" i="7" s="1"/>
  <c r="F103" i="7"/>
  <c r="F25" i="7"/>
  <c r="F18" i="7"/>
  <c r="F14" i="7"/>
  <c r="F191" i="7" l="1"/>
  <c r="F13" i="7"/>
  <c r="C10" i="8"/>
  <c r="G58" i="3" l="1"/>
  <c r="G63" i="3"/>
  <c r="G70" i="3"/>
  <c r="G80" i="3"/>
  <c r="G104" i="3"/>
  <c r="G57" i="3" l="1"/>
  <c r="G45" i="3" s="1"/>
  <c r="G26" i="3"/>
  <c r="G10" i="3" s="1"/>
</calcChain>
</file>

<file path=xl/sharedStrings.xml><?xml version="1.0" encoding="utf-8"?>
<sst xmlns="http://schemas.openxmlformats.org/spreadsheetml/2006/main" count="386" uniqueCount="189">
  <si>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</si>
  <si>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</si>
  <si>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</si>
  <si>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</si>
  <si>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</si>
  <si>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</si>
  <si>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</si>
  <si>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</si>
  <si>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</si>
  <si>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</si>
  <si>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</si>
  <si>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</si>
  <si>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</si>
  <si>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</si>
  <si>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</si>
  <si>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</si>
  <si>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</si>
  <si>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</si>
  <si>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II. POSEBNI DIO</t>
  </si>
  <si>
    <t>I. OPĆI DIO</t>
  </si>
  <si>
    <t>Šifra</t>
  </si>
  <si>
    <t xml:space="preserve">Naziv </t>
  </si>
  <si>
    <t>Materijalni rashodi</t>
  </si>
  <si>
    <t>Vlastiti prihodi</t>
  </si>
  <si>
    <t>NAZIV PROGRAMA</t>
  </si>
  <si>
    <t>A) SAŽETAK RAČUNA PRIHODA I RASHODA</t>
  </si>
  <si>
    <t>Pomoći iz inozemstva i od subjekata unutar općeg proračuna</t>
  </si>
  <si>
    <t>Ostale pomoći</t>
  </si>
  <si>
    <t>Ostali prihodi za posebne namjene</t>
  </si>
  <si>
    <t>Rashodi za nabavu proizvedene dugotrajne imovine</t>
  </si>
  <si>
    <t>Prihodi od admin.pristojbi i p</t>
  </si>
  <si>
    <t>Prihodi za posebne namjene</t>
  </si>
  <si>
    <t>Ostali prihodi</t>
  </si>
  <si>
    <t>Prihodi iz proračuna i od HZZ</t>
  </si>
  <si>
    <t>Kazne,upravne mjere i ostal</t>
  </si>
  <si>
    <t>Donacije</t>
  </si>
  <si>
    <t>Tekuće potpore od međ.org.</t>
  </si>
  <si>
    <t>Prihodi za finan.rashoda posl</t>
  </si>
  <si>
    <t>Tekuće pomoći pror.koris iz p</t>
  </si>
  <si>
    <t>Kapitalne pomoći pror.koris</t>
  </si>
  <si>
    <t>Tekuće pomoći iz drž.proraču</t>
  </si>
  <si>
    <t>Uredska oprema i namještaj</t>
  </si>
  <si>
    <t>Oprema za održavanje i zaštitu</t>
  </si>
  <si>
    <t>Instrumenti,uređaji i strojevi</t>
  </si>
  <si>
    <t>Sportska i glazbena oprema</t>
  </si>
  <si>
    <t>Uređaji, strojevi i oprema za ostale namjene</t>
  </si>
  <si>
    <t>Knjige</t>
  </si>
  <si>
    <t>Državni proračun</t>
  </si>
  <si>
    <t>Rashodi za dodatna ulaganja</t>
  </si>
  <si>
    <t>Financijski rashodi</t>
  </si>
  <si>
    <t xml:space="preserve">Bankarske usluge </t>
  </si>
  <si>
    <t>Plaće za redovan rad</t>
  </si>
  <si>
    <t>Plaće za prekovremeni rad</t>
  </si>
  <si>
    <t>Plaće za posebne uvjete rada</t>
  </si>
  <si>
    <t>Ostali rashodi za zaposlene</t>
  </si>
  <si>
    <t>Doprinosi za zdravstveno osig</t>
  </si>
  <si>
    <t>Službena putovanja</t>
  </si>
  <si>
    <t>Naknada za prijevoz</t>
  </si>
  <si>
    <t>Stručno usavršavanje zaposlenika</t>
  </si>
  <si>
    <t>Ostale naknade troškova zap.</t>
  </si>
  <si>
    <t>Ur.materijal i ostali mat.rashodi</t>
  </si>
  <si>
    <t>Energija</t>
  </si>
  <si>
    <t>Mat.i dij.za tek.i inv.odr</t>
  </si>
  <si>
    <t>Službena i radna obuća i odjeća</t>
  </si>
  <si>
    <t>Usluge telefona,poštarina i sl.</t>
  </si>
  <si>
    <t>Usluge tekućeg održavanja</t>
  </si>
  <si>
    <t>Usluge promedžbe  i informiranja</t>
  </si>
  <si>
    <t>Komunalne usluge</t>
  </si>
  <si>
    <t>Zakupnine i najamnine</t>
  </si>
  <si>
    <t>Zdravstvene i veterinarske usluge</t>
  </si>
  <si>
    <t>Intelektualne usluge</t>
  </si>
  <si>
    <t>Računalne usluge</t>
  </si>
  <si>
    <t>Ostale nespomenute usluge</t>
  </si>
  <si>
    <t>Ostali nespomenuti rashodi</t>
  </si>
  <si>
    <t>Pristojbe i naknade</t>
  </si>
  <si>
    <t>Članarine</t>
  </si>
  <si>
    <t>Premije osiguranja</t>
  </si>
  <si>
    <t>Sitni inventar</t>
  </si>
  <si>
    <t>Izvor financiranja 43</t>
  </si>
  <si>
    <t>Kapitalni projekt Kxxxxxx</t>
  </si>
  <si>
    <t>NAZIV KAPITALNOG PROJEKTA</t>
  </si>
  <si>
    <t>PROGRAM 1013</t>
  </si>
  <si>
    <t>Aktivnost A101301</t>
  </si>
  <si>
    <t>Izvor financiranja 44</t>
  </si>
  <si>
    <t>Decentralizirana sredstva</t>
  </si>
  <si>
    <t>PROGRAM 1001</t>
  </si>
  <si>
    <t>Izvor financiranja 51</t>
  </si>
  <si>
    <t>EU sredstva</t>
  </si>
  <si>
    <t>Projekt "Školska shema"</t>
  </si>
  <si>
    <t>OSNOVNO ŠKOLSTVO</t>
  </si>
  <si>
    <t>ŠKOLSTVO</t>
  </si>
  <si>
    <t>Aktivnost A101330</t>
  </si>
  <si>
    <t>E-škole</t>
  </si>
  <si>
    <t>Izvor financiranja 11</t>
  </si>
  <si>
    <t>Izvor financiranja 52</t>
  </si>
  <si>
    <t>Posebne namjene</t>
  </si>
  <si>
    <t>Izvor financiranja 31</t>
  </si>
  <si>
    <t>UKUPNO:</t>
  </si>
  <si>
    <t>Dodatna ulaganja na građevinskim objektima</t>
  </si>
  <si>
    <t>Poslovni objekti</t>
  </si>
  <si>
    <t>Instrumenti, uređaji i strojevi</t>
  </si>
  <si>
    <t>Izvor financiranja 61</t>
  </si>
  <si>
    <t>Bankarske usluge</t>
  </si>
  <si>
    <t>Doprinosi za zdravstveno osiguranje</t>
  </si>
  <si>
    <t>Aktivnost A101343</t>
  </si>
  <si>
    <t>Uvođenje građanskog odgoja u osnovnim školama</t>
  </si>
  <si>
    <t>Doprinos za zdravstveno osiguranje</t>
  </si>
  <si>
    <t>Pomoći EU</t>
  </si>
  <si>
    <t>Materijal i sirovina</t>
  </si>
  <si>
    <t>Uredski materijal i ostali mat.rashodi</t>
  </si>
  <si>
    <t>Usluge telefona,poštarine i sl.</t>
  </si>
  <si>
    <t>Mat.i dijelovi za tekuće i inv.odr.</t>
  </si>
  <si>
    <t>Prihodi iz nadležnog proračuna</t>
  </si>
  <si>
    <t>Plan za 2024.</t>
  </si>
  <si>
    <t xml:space="preserve">REPUBLIKA HRVATSKA </t>
  </si>
  <si>
    <t>MEĐIMURSKA ŽUPANIJA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</si>
  <si>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</si>
  <si>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</si>
  <si>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</si>
  <si>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</si>
  <si>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</si>
  <si>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</si>
  <si>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</si>
  <si>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</si>
  <si>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t>OSNOVNA ŠKOLA DOMAŠINEC</t>
  </si>
  <si>
    <t>MARKA KOVAČA 1, DOMAŠINEC</t>
  </si>
  <si>
    <t>OIB: 64297918539</t>
  </si>
  <si>
    <t>2024.</t>
  </si>
  <si>
    <t>Predsjednica školskog odbora:</t>
  </si>
  <si>
    <t xml:space="preserve">                     Simona Sinković, dipl. uč.                                                                                                                                       Martina Kivač, mag.theol.</t>
  </si>
  <si>
    <t>RASHODI PREMA FUNKCIJSKOJ KLASIFIKACIJI</t>
  </si>
  <si>
    <t>Brojčana oznaka i naziv</t>
  </si>
  <si>
    <t>UKUPNI RASHODI</t>
  </si>
  <si>
    <t>09 Obrazovanje</t>
  </si>
  <si>
    <t>0912 Osnovno obrazovanje</t>
  </si>
  <si>
    <t>096 Dodatne usluge u obrazovanju</t>
  </si>
  <si>
    <t>Tekuće donacije</t>
  </si>
  <si>
    <t>Prihodi od prodaje proiz.i robe</t>
  </si>
  <si>
    <t>Reprezentacija</t>
  </si>
  <si>
    <t>Naknade građanima i kućanstvima</t>
  </si>
  <si>
    <t>Ostale naknade iz proračuna</t>
  </si>
  <si>
    <t>Ostali rashodi</t>
  </si>
  <si>
    <t>Tekuće donacije u novcu</t>
  </si>
  <si>
    <t>Komunikacijska oprema</t>
  </si>
  <si>
    <t>Naknade troškova zaposlenima</t>
  </si>
  <si>
    <t>Rashodi za materijal i energiju</t>
  </si>
  <si>
    <t>Rashodi za usluge</t>
  </si>
  <si>
    <t>Ostali nespomenuti rashodi posl.</t>
  </si>
  <si>
    <t>Ostali rashodi poslovanja</t>
  </si>
  <si>
    <t>Ostali financijski rashodi</t>
  </si>
  <si>
    <t>Aktivnost T100117</t>
  </si>
  <si>
    <t>Projekt "Škole jednakih mogućnosti" - osiguravanje pomoćnika učenicima s teškoćama u školama MŽ</t>
  </si>
  <si>
    <t>Plaće</t>
  </si>
  <si>
    <t>Doprinosi na plaće</t>
  </si>
  <si>
    <t>Doprinosi za obvezno ZDRO</t>
  </si>
  <si>
    <t>Naknade za prijevoz, rad na terenu</t>
  </si>
  <si>
    <t>Aktivnost T100115</t>
  </si>
  <si>
    <t>Aktivnost A101311</t>
  </si>
  <si>
    <t>Ostale javne potrebe u obrazovanju</t>
  </si>
  <si>
    <t>Ostale naknade</t>
  </si>
  <si>
    <t>Ostale naknade građanima i kuć.</t>
  </si>
  <si>
    <t xml:space="preserve">Tekuće donacije </t>
  </si>
  <si>
    <t>Postrojenja i oprema</t>
  </si>
  <si>
    <t>Glazbeni instrumenti i oprema</t>
  </si>
  <si>
    <t>Knjige, umjetnička djela i ostale vrij.</t>
  </si>
  <si>
    <t>Kapitalni izdaci za osnovne škole</t>
  </si>
  <si>
    <t>A101305</t>
  </si>
  <si>
    <t>Građevinski objekti</t>
  </si>
  <si>
    <t>Ostali poslovni građevinski objekti</t>
  </si>
  <si>
    <t>Telefoni i ostali komunikac. uređaji</t>
  </si>
  <si>
    <t>Prihodi od imovine</t>
  </si>
  <si>
    <t>Kamate na depozite</t>
  </si>
  <si>
    <t>Ostali nespomenuti prihodi</t>
  </si>
  <si>
    <t>Kapitalne donacije</t>
  </si>
  <si>
    <t>Prihodi za nefinancijsku imovinu</t>
  </si>
  <si>
    <t>Izvršenje plana 31.12.2024.</t>
  </si>
  <si>
    <t>Indeks (2/1*100)</t>
  </si>
  <si>
    <t>098 Usluge obrazovanja koje nisu drugdje svrstane</t>
  </si>
  <si>
    <t>Ostali nespomenuti finan.rashodi</t>
  </si>
  <si>
    <t>Domašinec, 28.01.2025.</t>
  </si>
  <si>
    <t>IZVJEŠTAJ O IZVRŠENJU FINANCIJSKOG PLANA 1.1.2024.-31.12.2024.</t>
  </si>
  <si>
    <t>Usluge tekućeg i inv.održavanja</t>
  </si>
  <si>
    <t>Ostale usluge</t>
  </si>
  <si>
    <t>Indeks (3/2*100)</t>
  </si>
  <si>
    <t>Izvršenje plana 31.12.2024. (3)</t>
  </si>
  <si>
    <t>Plan za 2024. (2)</t>
  </si>
  <si>
    <t>2023. (1)</t>
  </si>
  <si>
    <t>Plan za 2024. (1)</t>
  </si>
  <si>
    <t>Izvršenje plana 31.12.2024.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</si>
</sst>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2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3" fontId="17" fillId="2" borderId="3" xfId="0" applyNumberFormat="1" applyFont="1" applyFill="1" applyBorder="1" applyAlignment="1">
      <alignment horizontal="right"/>
    </xf>
    <xf numFmtId="0" fontId="18" fillId="0" borderId="0" xfId="0" applyFont="1"/>
    <xf numFmtId="0" fontId="0" fillId="0" borderId="0" xfId="0" applyFont="1"/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10" fillId="2" borderId="6" xfId="0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10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 applyProtection="1">
      <alignment vertical="center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/>
    <xf numFmtId="0" fontId="1" fillId="0" borderId="4" xfId="0" applyFont="1" applyBorder="1"/>
    <xf numFmtId="3" fontId="1" fillId="0" borderId="4" xfId="0" applyNumberFormat="1" applyFont="1" applyBorder="1"/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9" fillId="3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quotePrefix="1" applyFont="1" applyAlignment="1">
      <alignment horizontal="center" vertical="center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20" fillId="0" borderId="0" xfId="0" applyFont="1"/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3" fontId="22" fillId="2" borderId="3" xfId="0" applyNumberFormat="1" applyFont="1" applyFill="1" applyBorder="1" applyAlignment="1">
      <alignment horizontal="right"/>
    </xf>
    <xf numFmtId="0" fontId="9" fillId="4" borderId="3" xfId="0" quotePrefix="1" applyFont="1" applyFill="1" applyBorder="1" applyAlignment="1">
      <alignment horizontal="left" vertical="center"/>
    </xf>
    <xf numFmtId="0" fontId="10" fillId="4" borderId="3" xfId="0" quotePrefix="1" applyFont="1" applyFill="1" applyBorder="1" applyAlignment="1">
      <alignment horizontal="left" vertical="center"/>
    </xf>
    <xf numFmtId="3" fontId="6" fillId="4" borderId="3" xfId="0" applyNumberFormat="1" applyFont="1" applyFill="1" applyBorder="1" applyAlignment="1">
      <alignment horizontal="right"/>
    </xf>
    <xf numFmtId="0" fontId="11" fillId="4" borderId="3" xfId="0" applyNumberFormat="1" applyFont="1" applyFill="1" applyBorder="1" applyAlignment="1" applyProtection="1">
      <alignment horizontal="left" vertical="center" wrapText="1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0" fontId="9" fillId="4" borderId="3" xfId="0" applyFont="1" applyFill="1" applyBorder="1" applyAlignment="1">
      <alignment horizontal="left" vertical="center"/>
    </xf>
    <xf numFmtId="3" fontId="24" fillId="2" borderId="3" xfId="0" applyNumberFormat="1" applyFont="1" applyFill="1" applyBorder="1" applyAlignment="1">
      <alignment horizontal="right"/>
    </xf>
    <xf numFmtId="3" fontId="23" fillId="2" borderId="3" xfId="0" applyNumberFormat="1" applyFont="1" applyFill="1" applyBorder="1" applyAlignment="1">
      <alignment horizontal="right"/>
    </xf>
    <xf numFmtId="0" fontId="0" fillId="2" borderId="0" xfId="0" applyFont="1" applyFill="1"/>
    <xf numFmtId="3" fontId="25" fillId="4" borderId="3" xfId="0" applyNumberFormat="1" applyFont="1" applyFill="1" applyBorder="1" applyAlignment="1">
      <alignment horizontal="right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NumberFormat="1" applyFont="1" applyFill="1" applyBorder="1" applyAlignment="1" applyProtection="1">
      <alignment horizontal="left" vertical="center"/>
    </xf>
    <xf numFmtId="0" fontId="11" fillId="3" borderId="3" xfId="0" applyNumberFormat="1" applyFont="1" applyFill="1" applyBorder="1" applyAlignment="1" applyProtection="1">
      <alignment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3" fontId="6" fillId="5" borderId="3" xfId="0" applyNumberFormat="1" applyFont="1" applyFill="1" applyBorder="1" applyAlignment="1">
      <alignment horizontal="right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applyNumberFormat="1" applyFont="1" applyFill="1" applyBorder="1" applyAlignment="1" applyProtection="1">
      <alignment vertical="center" wrapText="1"/>
    </xf>
    <xf numFmtId="3" fontId="6" fillId="6" borderId="3" xfId="0" applyNumberFormat="1" applyFont="1" applyFill="1" applyBorder="1" applyAlignment="1">
      <alignment horizontal="right"/>
    </xf>
    <xf numFmtId="0" fontId="3" fillId="6" borderId="4" xfId="0" applyNumberFormat="1" applyFont="1" applyFill="1" applyBorder="1" applyAlignment="1" applyProtection="1">
      <alignment horizontal="left" vertical="center" wrapText="1"/>
    </xf>
    <xf numFmtId="3" fontId="3" fillId="6" borderId="3" xfId="0" applyNumberFormat="1" applyFont="1" applyFill="1" applyBorder="1" applyAlignment="1">
      <alignment horizontal="right"/>
    </xf>
    <xf numFmtId="0" fontId="3" fillId="6" borderId="1" xfId="0" applyNumberFormat="1" applyFont="1" applyFill="1" applyBorder="1" applyAlignment="1" applyProtection="1">
      <alignment horizontal="left" vertical="center" wrapText="1" indent="1"/>
    </xf>
    <xf numFmtId="0" fontId="3" fillId="6" borderId="2" xfId="0" applyNumberFormat="1" applyFont="1" applyFill="1" applyBorder="1" applyAlignment="1" applyProtection="1">
      <alignment horizontal="left" vertical="center" wrapText="1" indent="1"/>
    </xf>
    <xf numFmtId="0" fontId="3" fillId="6" borderId="4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2" xfId="0" applyNumberFormat="1" applyFont="1" applyFill="1" applyBorder="1" applyAlignment="1" applyProtection="1">
      <alignment horizontal="left" vertical="center" wrapText="1" indent="1"/>
    </xf>
    <xf numFmtId="0" fontId="3" fillId="3" borderId="4" xfId="0" applyNumberFormat="1" applyFont="1" applyFill="1" applyBorder="1" applyAlignment="1" applyProtection="1">
      <alignment horizontal="left" vertical="center" wrapText="1" indent="1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3" fontId="3" fillId="3" borderId="3" xfId="0" applyNumberFormat="1" applyFont="1" applyFill="1" applyBorder="1" applyAlignment="1">
      <alignment horizontal="right"/>
    </xf>
    <xf numFmtId="0" fontId="26" fillId="2" borderId="4" xfId="0" applyNumberFormat="1" applyFont="1" applyFill="1" applyBorder="1" applyAlignment="1" applyProtection="1">
      <alignment horizontal="left" vertical="center" wrapText="1"/>
    </xf>
    <xf numFmtId="0" fontId="3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3" fontId="3" fillId="7" borderId="3" xfId="0" applyNumberFormat="1" applyFont="1" applyFill="1" applyBorder="1" applyAlignment="1">
      <alignment horizontal="right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3" fontId="3" fillId="8" borderId="3" xfId="0" applyNumberFormat="1" applyFont="1" applyFill="1" applyBorder="1" applyAlignment="1">
      <alignment horizontal="right"/>
    </xf>
    <xf numFmtId="0" fontId="3" fillId="8" borderId="1" xfId="0" applyNumberFormat="1" applyFont="1" applyFill="1" applyBorder="1" applyAlignment="1" applyProtection="1">
      <alignment horizontal="left" vertical="center" wrapText="1" indent="1"/>
    </xf>
    <xf numFmtId="0" fontId="3" fillId="8" borderId="2" xfId="0" applyNumberFormat="1" applyFont="1" applyFill="1" applyBorder="1" applyAlignment="1" applyProtection="1">
      <alignment horizontal="left" vertical="center" wrapText="1" indent="1"/>
    </xf>
    <xf numFmtId="0" fontId="3" fillId="8" borderId="4" xfId="0" applyNumberFormat="1" applyFont="1" applyFill="1" applyBorder="1" applyAlignment="1" applyProtection="1">
      <alignment horizontal="left" vertical="center" wrapText="1" indent="1"/>
    </xf>
    <xf numFmtId="0" fontId="3" fillId="8" borderId="1" xfId="0" applyNumberFormat="1" applyFont="1" applyFill="1" applyBorder="1" applyAlignment="1" applyProtection="1">
      <alignment horizontal="left" vertical="center" wrapText="1"/>
    </xf>
    <xf numFmtId="0" fontId="3" fillId="8" borderId="2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</xf>
    <xf numFmtId="0" fontId="3" fillId="7" borderId="2" xfId="0" applyNumberFormat="1" applyFont="1" applyFill="1" applyBorder="1" applyAlignment="1" applyProtection="1">
      <alignment horizontal="left" vertical="center" wrapText="1"/>
    </xf>
    <xf numFmtId="0" fontId="11" fillId="9" borderId="3" xfId="0" applyNumberFormat="1" applyFont="1" applyFill="1" applyBorder="1" applyAlignment="1" applyProtection="1">
      <alignment horizontal="left" vertical="center" wrapText="1"/>
    </xf>
    <xf numFmtId="3" fontId="11" fillId="9" borderId="3" xfId="0" applyNumberFormat="1" applyFont="1" applyFill="1" applyBorder="1" applyAlignment="1">
      <alignment horizontal="right"/>
    </xf>
    <xf numFmtId="0" fontId="11" fillId="10" borderId="3" xfId="0" applyNumberFormat="1" applyFont="1" applyFill="1" applyBorder="1" applyAlignment="1" applyProtection="1">
      <alignment horizontal="left" vertical="center" wrapText="1"/>
    </xf>
    <xf numFmtId="0" fontId="9" fillId="10" borderId="3" xfId="0" applyNumberFormat="1" applyFont="1" applyFill="1" applyBorder="1" applyAlignment="1" applyProtection="1">
      <alignment horizontal="left" vertical="center" wrapText="1"/>
    </xf>
    <xf numFmtId="3" fontId="6" fillId="10" borderId="3" xfId="0" applyNumberFormat="1" applyFont="1" applyFill="1" applyBorder="1" applyAlignment="1">
      <alignment horizontal="right"/>
    </xf>
    <xf numFmtId="0" fontId="9" fillId="10" borderId="3" xfId="0" quotePrefix="1" applyFont="1" applyFill="1" applyBorder="1" applyAlignment="1">
      <alignment horizontal="left" vertical="center"/>
    </xf>
    <xf numFmtId="0" fontId="10" fillId="10" borderId="3" xfId="0" quotePrefix="1" applyFont="1" applyFill="1" applyBorder="1" applyAlignment="1">
      <alignment horizontal="left" vertical="center"/>
    </xf>
    <xf numFmtId="0" fontId="9" fillId="10" borderId="3" xfId="0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3" fontId="3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3" fontId="9" fillId="2" borderId="3" xfId="0" applyNumberFormat="1" applyFont="1" applyFill="1" applyBorder="1" applyAlignment="1">
      <alignment horizontal="right"/>
    </xf>
    <xf numFmtId="0" fontId="9" fillId="2" borderId="1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 indent="1"/>
    </xf>
    <xf numFmtId="0" fontId="9" fillId="2" borderId="4" xfId="0" applyNumberFormat="1" applyFont="1" applyFill="1" applyBorder="1" applyAlignment="1" applyProtection="1">
      <alignment horizontal="left" vertical="center" wrapText="1" inden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27" fillId="0" borderId="0" xfId="0" applyFont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6" borderId="1" xfId="0" applyNumberFormat="1" applyFont="1" applyFill="1" applyBorder="1" applyAlignment="1" applyProtection="1">
      <alignment horizontal="left" vertical="center" wrapText="1" indent="1"/>
    </xf>
    <xf numFmtId="0" fontId="3" fillId="6" borderId="1" xfId="0" applyNumberFormat="1" applyFont="1" applyFill="1" applyBorder="1" applyAlignment="1" applyProtection="1">
      <alignment horizontal="left" vertical="center" wrapText="1" indent="1"/>
    </xf>
    <xf numFmtId="0" fontId="3" fillId="6" borderId="2" xfId="0" applyNumberFormat="1" applyFont="1" applyFill="1" applyBorder="1" applyAlignment="1" applyProtection="1">
      <alignment horizontal="left" vertical="center" wrapText="1" indent="1"/>
    </xf>
    <xf numFmtId="0" fontId="3" fillId="6" borderId="4" xfId="0" applyNumberFormat="1" applyFont="1" applyFill="1" applyBorder="1" applyAlignment="1" applyProtection="1">
      <alignment horizontal="left" vertical="center" wrapText="1" indent="1"/>
    </xf>
    <xf numFmtId="2" fontId="6" fillId="10" borderId="3" xfId="0" applyNumberFormat="1" applyFont="1" applyFill="1" applyBorder="1" applyAlignment="1">
      <alignment horizontal="right"/>
    </xf>
    <xf numFmtId="2" fontId="11" fillId="9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17" fillId="2" borderId="3" xfId="0" applyNumberFormat="1" applyFont="1" applyFill="1" applyBorder="1" applyAlignment="1">
      <alignment horizontal="right"/>
    </xf>
    <xf numFmtId="2" fontId="6" fillId="5" borderId="3" xfId="0" applyNumberFormat="1" applyFont="1" applyFill="1" applyBorder="1" applyAlignment="1">
      <alignment horizontal="right"/>
    </xf>
    <xf numFmtId="2" fontId="6" fillId="4" borderId="3" xfId="0" applyNumberFormat="1" applyFont="1" applyFill="1" applyBorder="1" applyAlignment="1">
      <alignment horizontal="right"/>
    </xf>
    <xf numFmtId="2" fontId="3" fillId="5" borderId="3" xfId="0" applyNumberFormat="1" applyFont="1" applyFill="1" applyBorder="1" applyAlignment="1">
      <alignment horizontal="right"/>
    </xf>
    <xf numFmtId="2" fontId="24" fillId="2" borderId="3" xfId="0" applyNumberFormat="1" applyFont="1" applyFill="1" applyBorder="1" applyAlignment="1">
      <alignment horizontal="right"/>
    </xf>
    <xf numFmtId="2" fontId="23" fillId="2" borderId="3" xfId="0" applyNumberFormat="1" applyFont="1" applyFill="1" applyBorder="1" applyAlignment="1">
      <alignment horizontal="right"/>
    </xf>
    <xf numFmtId="2" fontId="25" fillId="4" borderId="3" xfId="0" applyNumberFormat="1" applyFont="1" applyFill="1" applyBorder="1" applyAlignment="1">
      <alignment horizontal="right"/>
    </xf>
    <xf numFmtId="2" fontId="6" fillId="3" borderId="3" xfId="0" applyNumberFormat="1" applyFont="1" applyFill="1" applyBorder="1" applyAlignment="1">
      <alignment horizontal="right"/>
    </xf>
    <xf numFmtId="2" fontId="6" fillId="6" borderId="3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2" fontId="6" fillId="4" borderId="3" xfId="0" applyNumberFormat="1" applyFont="1" applyFill="1" applyBorder="1" applyAlignment="1" applyProtection="1">
      <alignment horizontal="center" vertical="center" wrapText="1"/>
    </xf>
    <xf numFmtId="2" fontId="6" fillId="2" borderId="3" xfId="0" applyNumberFormat="1" applyFont="1" applyFill="1" applyBorder="1" applyAlignment="1">
      <alignment horizontal="right"/>
    </xf>
    <xf numFmtId="2" fontId="3" fillId="6" borderId="3" xfId="0" applyNumberFormat="1" applyFont="1" applyFill="1" applyBorder="1" applyAlignment="1">
      <alignment horizontal="right"/>
    </xf>
    <xf numFmtId="2" fontId="3" fillId="3" borderId="3" xfId="0" applyNumberFormat="1" applyFont="1" applyFill="1" applyBorder="1" applyAlignment="1">
      <alignment horizontal="right"/>
    </xf>
    <xf numFmtId="2" fontId="3" fillId="8" borderId="3" xfId="0" applyNumberFormat="1" applyFont="1" applyFill="1" applyBorder="1" applyAlignment="1">
      <alignment horizontal="right"/>
    </xf>
    <xf numFmtId="2" fontId="3" fillId="7" borderId="3" xfId="0" applyNumberFormat="1" applyFont="1" applyFill="1" applyBorder="1" applyAlignment="1">
      <alignment horizontal="right"/>
    </xf>
    <xf numFmtId="2" fontId="9" fillId="2" borderId="3" xfId="0" applyNumberFormat="1" applyFont="1" applyFill="1" applyBorder="1" applyAlignment="1">
      <alignment horizontal="right"/>
    </xf>
    <xf numFmtId="2" fontId="1" fillId="0" borderId="4" xfId="0" applyNumberFormat="1" applyFont="1" applyBorder="1"/>
    <xf numFmtId="2" fontId="1" fillId="0" borderId="0" xfId="0" applyNumberFormat="1" applyFont="1"/>
    <xf numFmtId="2" fontId="0" fillId="0" borderId="0" xfId="0" applyNumberFormat="1" applyFont="1"/>
    <xf numFmtId="2" fontId="18" fillId="0" borderId="0" xfId="0" applyNumberFormat="1" applyFont="1"/>
    <xf numFmtId="2" fontId="0" fillId="0" borderId="0" xfId="0" applyNumberFormat="1"/>
    <xf numFmtId="0" fontId="11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0" fillId="2" borderId="0" xfId="0" applyFill="1"/>
    <xf numFmtId="0" fontId="6" fillId="0" borderId="4" xfId="0" quotePrefix="1" applyFont="1" applyBorder="1" applyAlignment="1">
      <alignment horizontal="left"/>
    </xf>
    <xf numFmtId="0" fontId="9" fillId="3" borderId="4" xfId="0" applyFont="1" applyFill="1" applyBorder="1" applyAlignment="1">
      <alignment vertical="center"/>
    </xf>
    <xf numFmtId="0" fontId="6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vertical="center"/>
    </xf>
    <xf numFmtId="4" fontId="11" fillId="0" borderId="2" xfId="0" applyNumberFormat="1" applyFont="1" applyBorder="1" applyAlignment="1">
      <alignment vertical="center"/>
    </xf>
    <xf numFmtId="4" fontId="11" fillId="3" borderId="2" xfId="0" applyNumberFormat="1" applyFont="1" applyFill="1" applyBorder="1" applyAlignment="1">
      <alignment vertical="center"/>
    </xf>
    <xf numFmtId="4" fontId="11" fillId="0" borderId="2" xfId="0" applyNumberFormat="1" applyFont="1" applyBorder="1" applyAlignment="1">
      <alignment vertical="center" wrapText="1"/>
    </xf>
    <xf numFmtId="4" fontId="11" fillId="3" borderId="2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9" fillId="2" borderId="3" xfId="0" applyNumberFormat="1" applyFont="1" applyFill="1" applyBorder="1" applyAlignment="1" applyProtection="1">
      <alignment horizontal="right" vertical="center" wrapText="1"/>
    </xf>
    <xf numFmtId="3" fontId="9" fillId="2" borderId="3" xfId="0" applyNumberFormat="1" applyFont="1" applyFill="1" applyBorder="1" applyAlignment="1" applyProtection="1">
      <alignment horizontal="right" vertical="center" wrapText="1"/>
    </xf>
    <xf numFmtId="0" fontId="10" fillId="2" borderId="3" xfId="0" applyNumberFormat="1" applyFont="1" applyFill="1" applyBorder="1" applyAlignment="1" applyProtection="1">
      <alignment horizontal="right" vertical="center" wrapText="1"/>
    </xf>
    <xf numFmtId="0" fontId="10" fillId="2" borderId="3" xfId="0" quotePrefix="1" applyFont="1" applyFill="1" applyBorder="1" applyAlignment="1">
      <alignment horizontal="right" vertical="center"/>
    </xf>
    <xf numFmtId="0" fontId="9" fillId="2" borderId="3" xfId="0" quotePrefix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3" xfId="0" quotePrefix="1" applyFont="1" applyFill="1" applyBorder="1" applyAlignment="1">
      <alignment horizontal="right" vertical="center" wrapText="1"/>
    </xf>
    <xf numFmtId="0" fontId="9" fillId="5" borderId="3" xfId="0" quotePrefix="1" applyFont="1" applyFill="1" applyBorder="1" applyAlignment="1">
      <alignment horizontal="right" vertical="center"/>
    </xf>
    <xf numFmtId="0" fontId="11" fillId="3" borderId="3" xfId="0" applyNumberFormat="1" applyFont="1" applyFill="1" applyBorder="1" applyAlignment="1" applyProtection="1">
      <alignment horizontal="right" vertical="center" wrapText="1"/>
    </xf>
    <xf numFmtId="0" fontId="9" fillId="6" borderId="3" xfId="0" applyNumberFormat="1" applyFont="1" applyFill="1" applyBorder="1" applyAlignment="1" applyProtection="1">
      <alignment horizontal="right" vertical="center" wrapText="1"/>
    </xf>
    <xf numFmtId="0" fontId="10" fillId="2" borderId="0" xfId="0" quotePrefix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10" fillId="2" borderId="3" xfId="0" applyNumberFormat="1" applyFont="1" applyFill="1" applyBorder="1" applyAlignment="1" applyProtection="1">
      <alignment horizontal="right" vertical="center" wrapText="1"/>
    </xf>
    <xf numFmtId="3" fontId="10" fillId="2" borderId="3" xfId="0" quotePrefix="1" applyNumberFormat="1" applyFont="1" applyFill="1" applyBorder="1" applyAlignment="1">
      <alignment horizontal="right" vertical="center"/>
    </xf>
    <xf numFmtId="3" fontId="11" fillId="9" borderId="3" xfId="0" applyNumberFormat="1" applyFont="1" applyFill="1" applyBorder="1" applyAlignment="1" applyProtection="1">
      <alignment horizontal="right" vertical="center" wrapText="1"/>
    </xf>
    <xf numFmtId="3" fontId="9" fillId="2" borderId="3" xfId="0" applyNumberFormat="1" applyFont="1" applyFill="1" applyBorder="1" applyAlignment="1">
      <alignment horizontal="right" vertical="center"/>
    </xf>
    <xf numFmtId="3" fontId="10" fillId="2" borderId="3" xfId="0" applyNumberFormat="1" applyFont="1" applyFill="1" applyBorder="1" applyAlignment="1">
      <alignment horizontal="right" vertical="center"/>
    </xf>
    <xf numFmtId="3" fontId="11" fillId="10" borderId="3" xfId="0" applyNumberFormat="1" applyFont="1" applyFill="1" applyBorder="1" applyAlignment="1">
      <alignment horizontal="right" vertical="center"/>
    </xf>
    <xf numFmtId="0" fontId="11" fillId="10" borderId="3" xfId="0" quotePrefix="1" applyFont="1" applyFill="1" applyBorder="1" applyAlignment="1">
      <alignment horizontal="right" vertical="center"/>
    </xf>
    <xf numFmtId="3" fontId="11" fillId="10" borderId="3" xfId="0" applyNumberFormat="1" applyFont="1" applyFill="1" applyBorder="1" applyAlignment="1" applyProtection="1">
      <alignment horizontal="right" vertical="center" wrapText="1"/>
    </xf>
    <xf numFmtId="3" fontId="18" fillId="0" borderId="0" xfId="0" applyNumberFormat="1" applyFont="1" applyAlignment="1">
      <alignment horizontal="right"/>
    </xf>
    <xf numFmtId="0" fontId="11" fillId="10" borderId="3" xfId="0" applyFont="1" applyFill="1" applyBorder="1" applyAlignment="1">
      <alignment horizontal="right" vertical="center"/>
    </xf>
    <xf numFmtId="3" fontId="11" fillId="5" borderId="3" xfId="0" applyNumberFormat="1" applyFont="1" applyFill="1" applyBorder="1" applyAlignment="1" applyProtection="1">
      <alignment horizontal="right" vertical="center" wrapText="1"/>
    </xf>
    <xf numFmtId="3" fontId="11" fillId="4" borderId="3" xfId="0" applyNumberFormat="1" applyFont="1" applyFill="1" applyBorder="1" applyAlignment="1" applyProtection="1">
      <alignment horizontal="right" vertical="center" wrapText="1"/>
    </xf>
    <xf numFmtId="3" fontId="11" fillId="4" borderId="3" xfId="0" quotePrefix="1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right" vertical="center"/>
    </xf>
    <xf numFmtId="3" fontId="11" fillId="6" borderId="3" xfId="0" applyNumberFormat="1" applyFont="1" applyFill="1" applyBorder="1" applyAlignment="1" applyProtection="1">
      <alignment horizontal="right" vertical="center" wrapText="1"/>
    </xf>
    <xf numFmtId="3" fontId="9" fillId="5" borderId="3" xfId="0" quotePrefix="1" applyNumberFormat="1" applyFont="1" applyFill="1" applyBorder="1" applyAlignment="1">
      <alignment horizontal="right" vertical="center"/>
    </xf>
    <xf numFmtId="3" fontId="9" fillId="5" borderId="3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1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9" fillId="0" borderId="4" xfId="0" applyFont="1" applyBorder="1" applyAlignment="1">
      <alignment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8" borderId="1" xfId="0" applyNumberFormat="1" applyFont="1" applyFill="1" applyBorder="1" applyAlignment="1" applyProtection="1">
      <alignment horizontal="left" vertical="center" wrapText="1" indent="1"/>
    </xf>
    <xf numFmtId="0" fontId="3" fillId="8" borderId="2" xfId="0" applyNumberFormat="1" applyFont="1" applyFill="1" applyBorder="1" applyAlignment="1" applyProtection="1">
      <alignment horizontal="left" vertical="center" wrapText="1" indent="1"/>
    </xf>
    <xf numFmtId="0" fontId="3" fillId="8" borderId="4" xfId="0" applyNumberFormat="1" applyFont="1" applyFill="1" applyBorder="1" applyAlignment="1" applyProtection="1">
      <alignment horizontal="left" vertical="center" wrapText="1" indent="1"/>
    </xf>
    <xf numFmtId="0" fontId="3" fillId="6" borderId="1" xfId="0" applyNumberFormat="1" applyFont="1" applyFill="1" applyBorder="1" applyAlignment="1" applyProtection="1">
      <alignment horizontal="left" vertical="center" wrapText="1" indent="1"/>
    </xf>
    <xf numFmtId="0" fontId="3" fillId="6" borderId="2" xfId="0" applyNumberFormat="1" applyFont="1" applyFill="1" applyBorder="1" applyAlignment="1" applyProtection="1">
      <alignment horizontal="left" vertical="center" wrapText="1" indent="1"/>
    </xf>
    <xf numFmtId="0" fontId="3" fillId="6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topLeftCell="A8" workbookViewId="0">
      <selection activeCell="I15" sqref="I15"/>
    </sheetView>
  </sheetViews>
  <sheetFormatPr defaultRowHeight="15" x14ac:dyDescent="0.25"/>
  <cols>
    <col min="5" max="9" width="25.28515625" customWidth="1"/>
  </cols>
  <sheetData>
    <row r="1" spans="1:9" ht="42" customHeight="1" x14ac:dyDescent="0.25">
      <c r="A1" t="s">
        <v>114</v>
      </c>
    </row>
    <row r="2" spans="1:9" ht="18" customHeight="1" x14ac:dyDescent="0.25">
      <c r="A2" t="s">
        <v>115</v>
      </c>
    </row>
    <row r="3" spans="1:9" ht="15.75" customHeight="1" x14ac:dyDescent="0.25">
      <c r="A3" t="s">
        <v>124</v>
      </c>
    </row>
    <row r="4" spans="1:9" x14ac:dyDescent="0.25">
      <c r="A4" t="s">
        <v>125</v>
      </c>
    </row>
    <row r="5" spans="1:9" ht="18" customHeight="1" x14ac:dyDescent="0.25">
      <c r="A5" t="s">
        <v>126</v>
      </c>
    </row>
    <row r="6" spans="1:9" ht="15" customHeight="1" x14ac:dyDescent="0.25">
      <c r="A6" t="s">
        <v>179</v>
      </c>
    </row>
    <row r="7" spans="1:9" ht="15" customHeight="1" x14ac:dyDescent="0.25"/>
    <row r="9" spans="1:9" ht="15.75" x14ac:dyDescent="0.25">
      <c r="A9" s="240" t="s">
        <v>180</v>
      </c>
      <c r="B9" s="240"/>
      <c r="C9" s="240"/>
      <c r="D9" s="240"/>
      <c r="E9" s="240"/>
      <c r="F9" s="240"/>
      <c r="G9" s="240"/>
      <c r="H9" s="240"/>
      <c r="I9" s="240"/>
    </row>
    <row r="10" spans="1:9" ht="1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</row>
    <row r="11" spans="1:9" ht="15.75" x14ac:dyDescent="0.25">
      <c r="A11" s="240" t="s">
        <v>19</v>
      </c>
      <c r="B11" s="240"/>
      <c r="C11" s="240"/>
      <c r="D11" s="240"/>
      <c r="E11" s="240"/>
      <c r="F11" s="240"/>
      <c r="G11" s="240"/>
      <c r="H11" s="240"/>
      <c r="I11" s="251"/>
    </row>
    <row r="12" spans="1:9" ht="15" customHeight="1" x14ac:dyDescent="0.25">
      <c r="A12" s="54"/>
      <c r="B12" s="54"/>
      <c r="C12" s="54"/>
      <c r="D12" s="54"/>
      <c r="E12" s="54"/>
      <c r="F12" s="54"/>
      <c r="G12" s="54"/>
      <c r="H12" s="54"/>
      <c r="I12" s="55"/>
    </row>
    <row r="13" spans="1:9" ht="15.75" x14ac:dyDescent="0.25">
      <c r="A13" s="240" t="s">
        <v>25</v>
      </c>
      <c r="B13" s="241"/>
      <c r="C13" s="241"/>
      <c r="D13" s="241"/>
      <c r="E13" s="241"/>
      <c r="F13" s="241"/>
      <c r="G13" s="241"/>
      <c r="H13" s="241"/>
      <c r="I13" s="241"/>
    </row>
    <row r="14" spans="1:9" ht="11.25" customHeight="1" x14ac:dyDescent="0.25">
      <c r="A14" s="56"/>
      <c r="B14" s="57"/>
      <c r="C14" s="57"/>
      <c r="D14" s="57"/>
      <c r="E14" s="58"/>
      <c r="F14" s="58"/>
      <c r="G14" s="3"/>
      <c r="H14" s="3"/>
      <c r="I14" s="3"/>
    </row>
    <row r="15" spans="1:9" ht="16.5" customHeight="1" x14ac:dyDescent="0.25">
      <c r="A15" s="16"/>
      <c r="B15" s="17"/>
      <c r="C15" s="17"/>
      <c r="D15" s="18"/>
      <c r="E15" s="188"/>
      <c r="F15" s="190" t="s">
        <v>186</v>
      </c>
      <c r="G15" s="60" t="s">
        <v>185</v>
      </c>
      <c r="H15" s="13" t="s">
        <v>184</v>
      </c>
      <c r="I15" s="13" t="s">
        <v>183</v>
      </c>
    </row>
    <row r="16" spans="1:9" ht="12" customHeight="1" x14ac:dyDescent="0.25">
      <c r="A16" s="252" t="s">
        <v>0</v>
      </c>
      <c r="B16" s="238"/>
      <c r="C16" s="238"/>
      <c r="D16" s="238"/>
      <c r="E16" s="253"/>
      <c r="F16" s="193">
        <v>1011375</v>
      </c>
      <c r="G16" s="61">
        <f t="shared" ref="G16" si="0">SUM(G17:G18)</f>
        <v>1404565</v>
      </c>
      <c r="H16" s="19">
        <v>1323538.25</v>
      </c>
      <c r="I16" s="61">
        <v>94.23</v>
      </c>
    </row>
    <row r="17" spans="1:9" x14ac:dyDescent="0.25">
      <c r="A17" s="227" t="s">
        <v>1</v>
      </c>
      <c r="B17" s="231"/>
      <c r="C17" s="231"/>
      <c r="D17" s="231"/>
      <c r="E17" s="250"/>
      <c r="F17" s="192">
        <v>1011375</v>
      </c>
      <c r="G17" s="62">
        <v>1404565</v>
      </c>
      <c r="H17" s="20">
        <v>1323538.25</v>
      </c>
      <c r="I17" s="62">
        <v>94.23</v>
      </c>
    </row>
    <row r="18" spans="1:9" ht="13.5" customHeight="1" x14ac:dyDescent="0.25">
      <c r="A18" s="248" t="s">
        <v>2</v>
      </c>
      <c r="B18" s="249"/>
      <c r="C18" s="249"/>
      <c r="D18" s="249"/>
      <c r="E18" s="250"/>
      <c r="F18" s="191"/>
      <c r="G18" s="62"/>
      <c r="H18" s="20"/>
      <c r="I18" s="62"/>
    </row>
    <row r="19" spans="1:9" ht="12" customHeight="1" x14ac:dyDescent="0.25">
      <c r="A19" s="21" t="s">
        <v>3</v>
      </c>
      <c r="B19" s="63"/>
      <c r="C19" s="63"/>
      <c r="D19" s="63"/>
      <c r="E19" s="189"/>
      <c r="F19" s="193">
        <v>1005518</v>
      </c>
      <c r="G19" s="61">
        <f t="shared" ref="G19" si="1">SUM(G20:G21)</f>
        <v>1405161</v>
      </c>
      <c r="H19" s="19">
        <f>SUM(H20:H21)</f>
        <v>1328604.78</v>
      </c>
      <c r="I19" s="61">
        <v>94.55</v>
      </c>
    </row>
    <row r="20" spans="1:9" x14ac:dyDescent="0.25">
      <c r="A20" s="230" t="s">
        <v>4</v>
      </c>
      <c r="B20" s="231"/>
      <c r="C20" s="231"/>
      <c r="D20" s="231"/>
      <c r="E20" s="236"/>
      <c r="F20" s="194">
        <v>986250</v>
      </c>
      <c r="G20" s="62">
        <v>1371511</v>
      </c>
      <c r="H20" s="20">
        <v>1295389.8</v>
      </c>
      <c r="I20" s="62">
        <v>94.44</v>
      </c>
    </row>
    <row r="21" spans="1:9" x14ac:dyDescent="0.25">
      <c r="A21" s="248" t="s">
        <v>5</v>
      </c>
      <c r="B21" s="249"/>
      <c r="C21" s="249"/>
      <c r="D21" s="249"/>
      <c r="E21" s="250"/>
      <c r="F21" s="192">
        <v>19268</v>
      </c>
      <c r="G21" s="62">
        <v>33650</v>
      </c>
      <c r="H21" s="20">
        <v>33214.980000000003</v>
      </c>
      <c r="I21" s="62">
        <v>98.7</v>
      </c>
    </row>
    <row r="22" spans="1:9" x14ac:dyDescent="0.25">
      <c r="A22" s="237" t="s">
        <v>6</v>
      </c>
      <c r="B22" s="238"/>
      <c r="C22" s="238"/>
      <c r="D22" s="238"/>
      <c r="E22" s="239"/>
      <c r="F22" s="195">
        <v>6705</v>
      </c>
      <c r="G22" s="61">
        <f t="shared" ref="G22" si="2">SUM(G16-G19)</f>
        <v>-596</v>
      </c>
      <c r="H22" s="19">
        <v>-5067</v>
      </c>
      <c r="I22" s="61"/>
    </row>
    <row r="23" spans="1:9" ht="18" x14ac:dyDescent="0.25">
      <c r="A23" s="54"/>
      <c r="B23" s="64"/>
      <c r="C23" s="64"/>
      <c r="D23" s="64"/>
      <c r="E23" s="64"/>
      <c r="F23" s="64"/>
      <c r="G23" s="65"/>
      <c r="H23" s="65"/>
      <c r="I23" s="65"/>
    </row>
    <row r="24" spans="1:9" ht="15.75" x14ac:dyDescent="0.25">
      <c r="A24" s="240" t="s">
        <v>116</v>
      </c>
      <c r="B24" s="241"/>
      <c r="C24" s="241"/>
      <c r="D24" s="241"/>
      <c r="E24" s="241"/>
      <c r="F24" s="241"/>
      <c r="G24" s="241"/>
      <c r="H24" s="241"/>
      <c r="I24" s="241"/>
    </row>
    <row r="25" spans="1:9" ht="18" x14ac:dyDescent="0.25">
      <c r="A25" s="54"/>
      <c r="B25" s="64"/>
      <c r="C25" s="64"/>
      <c r="D25" s="64"/>
      <c r="E25" s="64"/>
      <c r="F25" s="64"/>
      <c r="G25" s="65"/>
      <c r="H25" s="65"/>
      <c r="I25" s="65"/>
    </row>
    <row r="26" spans="1:9" ht="25.5" x14ac:dyDescent="0.25">
      <c r="A26" s="16"/>
      <c r="B26" s="17"/>
      <c r="C26" s="17"/>
      <c r="D26" s="18"/>
      <c r="E26" s="188"/>
      <c r="F26" s="59"/>
      <c r="G26" s="60" t="s">
        <v>113</v>
      </c>
      <c r="H26" s="13" t="s">
        <v>175</v>
      </c>
      <c r="I26" s="13" t="s">
        <v>176</v>
      </c>
    </row>
    <row r="27" spans="1:9" x14ac:dyDescent="0.25">
      <c r="A27" s="227" t="s">
        <v>117</v>
      </c>
      <c r="B27" s="228"/>
      <c r="C27" s="228"/>
      <c r="D27" s="228"/>
      <c r="E27" s="229"/>
      <c r="F27" s="182"/>
      <c r="G27" s="20"/>
      <c r="H27" s="20"/>
      <c r="I27" s="20"/>
    </row>
    <row r="28" spans="1:9" x14ac:dyDescent="0.25">
      <c r="A28" s="227" t="s">
        <v>118</v>
      </c>
      <c r="B28" s="231"/>
      <c r="C28" s="231"/>
      <c r="D28" s="231"/>
      <c r="E28" s="236"/>
      <c r="F28" s="183"/>
      <c r="G28" s="20"/>
      <c r="H28" s="20"/>
      <c r="I28" s="20"/>
    </row>
    <row r="29" spans="1:9" x14ac:dyDescent="0.25">
      <c r="A29" s="237" t="s">
        <v>119</v>
      </c>
      <c r="B29" s="238"/>
      <c r="C29" s="238"/>
      <c r="D29" s="238"/>
      <c r="E29" s="239"/>
      <c r="F29" s="184"/>
      <c r="G29" s="19">
        <v>0</v>
      </c>
      <c r="H29" s="19"/>
      <c r="I29" s="19">
        <v>0</v>
      </c>
    </row>
    <row r="30" spans="1:9" ht="18" x14ac:dyDescent="0.25">
      <c r="A30" s="66"/>
      <c r="B30" s="64"/>
      <c r="C30" s="64"/>
      <c r="D30" s="64"/>
      <c r="E30" s="64"/>
      <c r="F30" s="64"/>
      <c r="G30" s="65"/>
      <c r="H30" s="65"/>
      <c r="I30" s="65"/>
    </row>
    <row r="31" spans="1:9" ht="15.75" x14ac:dyDescent="0.25">
      <c r="A31" s="240" t="s">
        <v>120</v>
      </c>
      <c r="B31" s="241"/>
      <c r="C31" s="241"/>
      <c r="D31" s="241"/>
      <c r="E31" s="241"/>
      <c r="F31" s="241"/>
      <c r="G31" s="241"/>
      <c r="H31" s="241"/>
      <c r="I31" s="241"/>
    </row>
    <row r="32" spans="1:9" ht="18" x14ac:dyDescent="0.25">
      <c r="A32" s="66"/>
      <c r="B32" s="64"/>
      <c r="C32" s="64"/>
      <c r="D32" s="64"/>
      <c r="E32" s="64"/>
      <c r="F32" s="64"/>
      <c r="G32" s="65"/>
      <c r="H32" s="65"/>
      <c r="I32" s="65"/>
    </row>
    <row r="33" spans="1:9" ht="25.5" x14ac:dyDescent="0.25">
      <c r="A33" s="16"/>
      <c r="B33" s="17"/>
      <c r="C33" s="17"/>
      <c r="D33" s="18"/>
      <c r="E33" s="188"/>
      <c r="F33" s="59"/>
      <c r="G33" s="60" t="s">
        <v>127</v>
      </c>
      <c r="H33" s="13" t="s">
        <v>175</v>
      </c>
      <c r="I33" s="13" t="s">
        <v>176</v>
      </c>
    </row>
    <row r="34" spans="1:9" x14ac:dyDescent="0.25">
      <c r="A34" s="242" t="s">
        <v>121</v>
      </c>
      <c r="B34" s="243"/>
      <c r="C34" s="243"/>
      <c r="D34" s="243"/>
      <c r="E34" s="244"/>
      <c r="F34" s="185"/>
      <c r="G34" s="67"/>
      <c r="H34" s="67"/>
      <c r="I34" s="67"/>
    </row>
    <row r="35" spans="1:9" x14ac:dyDescent="0.25">
      <c r="A35" s="245" t="s">
        <v>122</v>
      </c>
      <c r="B35" s="246"/>
      <c r="C35" s="246"/>
      <c r="D35" s="246"/>
      <c r="E35" s="247"/>
      <c r="F35" s="186"/>
      <c r="G35" s="68">
        <v>6704.5</v>
      </c>
      <c r="H35" s="68">
        <v>1637.5</v>
      </c>
      <c r="I35" s="69"/>
    </row>
    <row r="38" spans="1:9" x14ac:dyDescent="0.25">
      <c r="A38" s="230" t="s">
        <v>123</v>
      </c>
      <c r="B38" s="231"/>
      <c r="C38" s="231"/>
      <c r="D38" s="231"/>
      <c r="E38" s="231"/>
      <c r="F38" s="183"/>
      <c r="G38" s="20">
        <v>0</v>
      </c>
      <c r="H38" s="20"/>
      <c r="I38" s="20">
        <v>0</v>
      </c>
    </row>
    <row r="39" spans="1:9" ht="15.75" x14ac:dyDescent="0.25">
      <c r="A39" s="70"/>
      <c r="B39" s="71"/>
      <c r="C39" s="71"/>
      <c r="D39" s="71"/>
      <c r="E39" s="71"/>
      <c r="F39" s="71"/>
      <c r="G39" s="72"/>
      <c r="H39" s="72"/>
      <c r="I39" s="72"/>
    </row>
    <row r="40" spans="1:9" x14ac:dyDescent="0.25">
      <c r="A40" s="232"/>
      <c r="B40" s="233"/>
      <c r="C40" s="233"/>
      <c r="D40" s="233"/>
      <c r="E40" s="233"/>
      <c r="F40" s="233"/>
      <c r="G40" s="233"/>
      <c r="H40" s="233"/>
      <c r="I40" s="233"/>
    </row>
    <row r="41" spans="1:9" ht="15.75" x14ac:dyDescent="0.25">
      <c r="A41" s="73"/>
      <c r="B41" s="73" t="s">
        <v>128</v>
      </c>
      <c r="C41" s="73"/>
      <c r="D41" s="73"/>
      <c r="E41" s="73"/>
      <c r="F41" s="73"/>
      <c r="G41" s="73"/>
      <c r="H41" s="73"/>
    </row>
    <row r="42" spans="1:9" ht="15.75" x14ac:dyDescent="0.25">
      <c r="A42" s="234" t="s">
        <v>129</v>
      </c>
      <c r="B42" s="235"/>
      <c r="C42" s="235"/>
      <c r="D42" s="235"/>
      <c r="E42" s="235"/>
      <c r="F42" s="235"/>
      <c r="G42" s="235"/>
      <c r="H42" s="235"/>
      <c r="I42" s="235"/>
    </row>
    <row r="44" spans="1:9" x14ac:dyDescent="0.25">
      <c r="A44" s="232"/>
      <c r="B44" s="233"/>
      <c r="C44" s="233"/>
      <c r="D44" s="233"/>
      <c r="E44" s="233"/>
      <c r="F44" s="233"/>
      <c r="G44" s="233"/>
      <c r="H44" s="233"/>
      <c r="I44" s="233"/>
    </row>
  </sheetData>
  <mergeCells count="20">
    <mergeCell ref="A9:I9"/>
    <mergeCell ref="A11:I11"/>
    <mergeCell ref="A13:I13"/>
    <mergeCell ref="A16:E16"/>
    <mergeCell ref="A17:E17"/>
    <mergeCell ref="A18:E18"/>
    <mergeCell ref="A20:E20"/>
    <mergeCell ref="A21:E21"/>
    <mergeCell ref="A22:E22"/>
    <mergeCell ref="A24:I24"/>
    <mergeCell ref="A27:E27"/>
    <mergeCell ref="A38:E38"/>
    <mergeCell ref="A40:I40"/>
    <mergeCell ref="A42:I42"/>
    <mergeCell ref="A44:I44"/>
    <mergeCell ref="A28:E28"/>
    <mergeCell ref="A29:E29"/>
    <mergeCell ref="A31:I31"/>
    <mergeCell ref="A34:E34"/>
    <mergeCell ref="A35:E35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9"/>
  <sheetViews>
    <sheetView tabSelected="1" workbookViewId="0">
      <selection activeCell="F30" sqref="F3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25.28515625" style="209" customWidth="1"/>
    <col min="6" max="8" width="25.28515625" customWidth="1"/>
  </cols>
  <sheetData>
    <row r="1" spans="1:8" ht="42" customHeight="1" x14ac:dyDescent="0.25">
      <c r="A1" s="254" t="s">
        <v>180</v>
      </c>
      <c r="B1" s="254"/>
      <c r="C1" s="254"/>
      <c r="D1" s="254"/>
      <c r="E1" s="254"/>
      <c r="F1" s="254"/>
      <c r="G1" s="254"/>
      <c r="H1" s="254"/>
    </row>
    <row r="2" spans="1:8" ht="18" customHeight="1" x14ac:dyDescent="0.25">
      <c r="A2" s="1"/>
      <c r="B2" s="1"/>
      <c r="C2" s="1"/>
      <c r="D2" s="1"/>
      <c r="E2" s="196"/>
      <c r="F2" s="1"/>
      <c r="G2" s="14"/>
      <c r="H2" s="14"/>
    </row>
    <row r="3" spans="1:8" ht="15.75" x14ac:dyDescent="0.25">
      <c r="A3" s="254" t="s">
        <v>19</v>
      </c>
      <c r="B3" s="254"/>
      <c r="C3" s="254"/>
      <c r="D3" s="254"/>
      <c r="E3" s="254"/>
      <c r="F3" s="254"/>
      <c r="G3" s="254"/>
      <c r="H3" s="254"/>
    </row>
    <row r="4" spans="1:8" ht="18" x14ac:dyDescent="0.25">
      <c r="A4" s="1"/>
      <c r="B4" s="1"/>
      <c r="C4" s="1"/>
      <c r="D4" s="1"/>
      <c r="E4" s="196"/>
      <c r="F4" s="1"/>
      <c r="G4" s="14"/>
      <c r="H4" s="14"/>
    </row>
    <row r="5" spans="1:8" ht="18" customHeight="1" x14ac:dyDescent="0.25">
      <c r="A5" s="254" t="s">
        <v>8</v>
      </c>
      <c r="B5" s="241"/>
      <c r="C5" s="241"/>
      <c r="D5" s="241"/>
      <c r="E5" s="241"/>
      <c r="F5" s="241"/>
      <c r="G5" s="241"/>
      <c r="H5" s="241"/>
    </row>
    <row r="6" spans="1:8" ht="18" x14ac:dyDescent="0.25">
      <c r="A6" s="1"/>
      <c r="B6" s="1"/>
      <c r="C6" s="1"/>
      <c r="D6" s="1"/>
      <c r="E6" s="196"/>
      <c r="F6" s="1"/>
      <c r="G6" s="14"/>
      <c r="H6" s="14"/>
    </row>
    <row r="7" spans="1:8" ht="15.75" x14ac:dyDescent="0.25">
      <c r="A7" s="254" t="s">
        <v>1</v>
      </c>
      <c r="B7" s="255"/>
      <c r="C7" s="255"/>
      <c r="D7" s="255"/>
      <c r="E7" s="255"/>
      <c r="F7" s="255"/>
      <c r="G7" s="255"/>
      <c r="H7" s="255"/>
    </row>
    <row r="8" spans="1:8" ht="18" x14ac:dyDescent="0.25">
      <c r="A8" s="1"/>
      <c r="B8" s="1"/>
      <c r="C8" s="1"/>
      <c r="D8" s="1"/>
      <c r="E8" s="196"/>
      <c r="F8" s="1"/>
      <c r="G8" s="14"/>
      <c r="H8" s="14"/>
    </row>
    <row r="9" spans="1:8" ht="25.5" x14ac:dyDescent="0.25">
      <c r="A9" s="13" t="s">
        <v>9</v>
      </c>
      <c r="B9" s="12" t="s">
        <v>10</v>
      </c>
      <c r="C9" s="12" t="s">
        <v>11</v>
      </c>
      <c r="D9" s="12" t="s">
        <v>7</v>
      </c>
      <c r="E9" s="12" t="s">
        <v>186</v>
      </c>
      <c r="F9" s="13" t="s">
        <v>185</v>
      </c>
      <c r="G9" s="13" t="s">
        <v>184</v>
      </c>
      <c r="H9" s="13" t="s">
        <v>183</v>
      </c>
    </row>
    <row r="10" spans="1:8" s="27" customFormat="1" ht="15.75" customHeight="1" x14ac:dyDescent="0.25">
      <c r="A10" s="134">
        <v>6</v>
      </c>
      <c r="B10" s="134"/>
      <c r="C10" s="134"/>
      <c r="D10" s="134" t="s">
        <v>12</v>
      </c>
      <c r="E10" s="212">
        <v>1011375</v>
      </c>
      <c r="F10" s="135">
        <f>(F11+F20+F23+F26+F33+F38)</f>
        <v>1404565</v>
      </c>
      <c r="G10" s="135">
        <f>G11+G20+G23+G26+G33+G38</f>
        <v>1323538.05</v>
      </c>
      <c r="H10" s="158">
        <v>94.23</v>
      </c>
    </row>
    <row r="11" spans="1:8" ht="38.25" x14ac:dyDescent="0.25">
      <c r="A11" s="136"/>
      <c r="B11" s="137">
        <v>63</v>
      </c>
      <c r="C11" s="137"/>
      <c r="D11" s="137" t="s">
        <v>26</v>
      </c>
      <c r="E11" s="217">
        <v>941972</v>
      </c>
      <c r="F11" s="138">
        <f>SUM(F12:F16)</f>
        <v>1272000</v>
      </c>
      <c r="G11" s="138">
        <f>SUM(G12:G16)</f>
        <v>1197194.99</v>
      </c>
      <c r="H11" s="157">
        <v>94.11</v>
      </c>
    </row>
    <row r="12" spans="1:8" x14ac:dyDescent="0.25">
      <c r="A12" s="5"/>
      <c r="B12" s="8">
        <v>6321</v>
      </c>
      <c r="C12" s="8"/>
      <c r="D12" s="8" t="s">
        <v>36</v>
      </c>
      <c r="E12" s="197"/>
      <c r="F12" s="4"/>
      <c r="G12" s="4"/>
      <c r="H12" s="159"/>
    </row>
    <row r="13" spans="1:8" x14ac:dyDescent="0.25">
      <c r="A13" s="5"/>
      <c r="B13" s="8">
        <v>6351</v>
      </c>
      <c r="C13" s="8"/>
      <c r="D13" s="8" t="s">
        <v>37</v>
      </c>
      <c r="E13" s="197"/>
      <c r="F13" s="4">
        <v>0</v>
      </c>
      <c r="G13" s="4">
        <v>0</v>
      </c>
      <c r="H13" s="159">
        <v>0</v>
      </c>
    </row>
    <row r="14" spans="1:8" ht="25.5" x14ac:dyDescent="0.25">
      <c r="A14" s="5"/>
      <c r="B14" s="8">
        <v>6361</v>
      </c>
      <c r="C14" s="8"/>
      <c r="D14" s="8" t="s">
        <v>38</v>
      </c>
      <c r="E14" s="198">
        <v>926696</v>
      </c>
      <c r="F14" s="4">
        <v>1256130</v>
      </c>
      <c r="G14" s="4">
        <v>1193069.3500000001</v>
      </c>
      <c r="H14" s="159">
        <v>94.97</v>
      </c>
    </row>
    <row r="15" spans="1:8" x14ac:dyDescent="0.25">
      <c r="A15" s="5"/>
      <c r="B15" s="8">
        <v>6362</v>
      </c>
      <c r="C15" s="8"/>
      <c r="D15" s="8" t="s">
        <v>39</v>
      </c>
      <c r="E15" s="198">
        <v>12664</v>
      </c>
      <c r="F15" s="4">
        <v>10000</v>
      </c>
      <c r="G15" s="4">
        <v>0</v>
      </c>
      <c r="H15" s="159">
        <v>0</v>
      </c>
    </row>
    <row r="16" spans="1:8" ht="25.5" x14ac:dyDescent="0.25">
      <c r="A16" s="5"/>
      <c r="B16" s="8">
        <v>6381</v>
      </c>
      <c r="C16" s="8"/>
      <c r="D16" s="8" t="s">
        <v>40</v>
      </c>
      <c r="E16" s="198">
        <v>2612</v>
      </c>
      <c r="F16" s="4">
        <v>5870</v>
      </c>
      <c r="G16" s="4">
        <v>4125.6400000000003</v>
      </c>
      <c r="H16" s="159">
        <v>70.28</v>
      </c>
    </row>
    <row r="17" spans="1:8" s="24" customFormat="1" x14ac:dyDescent="0.25">
      <c r="A17" s="33"/>
      <c r="B17" s="11"/>
      <c r="C17" s="11">
        <v>43</v>
      </c>
      <c r="D17" s="11" t="s">
        <v>31</v>
      </c>
      <c r="E17" s="210">
        <v>11227</v>
      </c>
      <c r="F17" s="23"/>
      <c r="G17" s="23">
        <v>1054.3499999999999</v>
      </c>
      <c r="H17" s="160"/>
    </row>
    <row r="18" spans="1:8" s="24" customFormat="1" x14ac:dyDescent="0.25">
      <c r="A18" s="33"/>
      <c r="B18" s="11"/>
      <c r="C18" s="11">
        <v>51</v>
      </c>
      <c r="D18" s="11" t="s">
        <v>107</v>
      </c>
      <c r="E18" s="199"/>
      <c r="F18" s="23">
        <v>5870</v>
      </c>
      <c r="G18" s="23">
        <v>4125.6400000000003</v>
      </c>
      <c r="H18" s="160">
        <v>70.28</v>
      </c>
    </row>
    <row r="19" spans="1:8" s="24" customFormat="1" x14ac:dyDescent="0.25">
      <c r="A19" s="7"/>
      <c r="B19" s="7"/>
      <c r="C19" s="7">
        <v>52</v>
      </c>
      <c r="D19" s="7" t="s">
        <v>27</v>
      </c>
      <c r="E19" s="211">
        <v>930746</v>
      </c>
      <c r="F19" s="23">
        <v>1266130</v>
      </c>
      <c r="G19" s="23">
        <v>1192014.6499999999</v>
      </c>
      <c r="H19" s="160">
        <v>94.97</v>
      </c>
    </row>
    <row r="20" spans="1:8" s="25" customFormat="1" x14ac:dyDescent="0.25">
      <c r="A20" s="139"/>
      <c r="B20" s="139">
        <v>64</v>
      </c>
      <c r="C20" s="139"/>
      <c r="D20" s="139" t="s">
        <v>170</v>
      </c>
      <c r="E20" s="216">
        <v>5</v>
      </c>
      <c r="F20" s="138">
        <v>15</v>
      </c>
      <c r="G20" s="138">
        <v>9</v>
      </c>
      <c r="H20" s="157">
        <v>61.33</v>
      </c>
    </row>
    <row r="21" spans="1:8" s="25" customFormat="1" x14ac:dyDescent="0.25">
      <c r="A21" s="6"/>
      <c r="B21" s="6">
        <v>6413</v>
      </c>
      <c r="C21" s="6"/>
      <c r="D21" s="6" t="s">
        <v>171</v>
      </c>
      <c r="E21" s="201">
        <v>5</v>
      </c>
      <c r="F21" s="4">
        <v>15</v>
      </c>
      <c r="G21" s="4">
        <v>9.1999999999999993</v>
      </c>
      <c r="H21" s="159">
        <v>61.33</v>
      </c>
    </row>
    <row r="22" spans="1:8" s="24" customFormat="1" x14ac:dyDescent="0.25">
      <c r="A22" s="7"/>
      <c r="B22" s="7"/>
      <c r="C22" s="7">
        <v>43</v>
      </c>
      <c r="D22" s="7" t="s">
        <v>31</v>
      </c>
      <c r="E22" s="200">
        <v>5</v>
      </c>
      <c r="F22" s="23">
        <v>15</v>
      </c>
      <c r="G22" s="23">
        <v>9.1999999999999993</v>
      </c>
      <c r="H22" s="160">
        <v>61.33</v>
      </c>
    </row>
    <row r="23" spans="1:8" ht="23.25" customHeight="1" x14ac:dyDescent="0.25">
      <c r="A23" s="139"/>
      <c r="B23" s="139">
        <v>65</v>
      </c>
      <c r="C23" s="140"/>
      <c r="D23" s="141" t="s">
        <v>30</v>
      </c>
      <c r="E23" s="215">
        <v>19263</v>
      </c>
      <c r="F23" s="138">
        <v>22000</v>
      </c>
      <c r="G23" s="138">
        <v>19062.8</v>
      </c>
      <c r="H23" s="157">
        <v>86.64</v>
      </c>
    </row>
    <row r="24" spans="1:8" ht="23.25" customHeight="1" x14ac:dyDescent="0.25">
      <c r="A24" s="6"/>
      <c r="B24" s="6">
        <v>6526</v>
      </c>
      <c r="C24" s="7"/>
      <c r="D24" s="9" t="s">
        <v>172</v>
      </c>
      <c r="E24" s="213">
        <v>19263</v>
      </c>
      <c r="F24" s="4">
        <v>22000</v>
      </c>
      <c r="G24" s="4">
        <v>19062.8</v>
      </c>
      <c r="H24" s="159">
        <v>86.64</v>
      </c>
    </row>
    <row r="25" spans="1:8" s="24" customFormat="1" x14ac:dyDescent="0.25">
      <c r="A25" s="7"/>
      <c r="B25" s="7"/>
      <c r="C25" s="7">
        <v>43</v>
      </c>
      <c r="D25" s="22" t="s">
        <v>31</v>
      </c>
      <c r="E25" s="214">
        <v>19263</v>
      </c>
      <c r="F25" s="23">
        <v>22000</v>
      </c>
      <c r="G25" s="23">
        <v>19062.8</v>
      </c>
      <c r="H25" s="160">
        <v>86.64</v>
      </c>
    </row>
    <row r="26" spans="1:8" x14ac:dyDescent="0.25">
      <c r="A26" s="139"/>
      <c r="B26" s="139">
        <v>66</v>
      </c>
      <c r="C26" s="140"/>
      <c r="D26" s="141" t="s">
        <v>32</v>
      </c>
      <c r="E26" s="215">
        <v>2376</v>
      </c>
      <c r="F26" s="138">
        <f>SUM(F27:F29)</f>
        <v>2850</v>
      </c>
      <c r="G26" s="138">
        <f>SUM(G27:G29)</f>
        <v>2788.55</v>
      </c>
      <c r="H26" s="157">
        <v>97.85</v>
      </c>
    </row>
    <row r="27" spans="1:8" x14ac:dyDescent="0.25">
      <c r="A27" s="6"/>
      <c r="B27" s="6">
        <v>6614</v>
      </c>
      <c r="C27" s="7"/>
      <c r="D27" s="9" t="s">
        <v>137</v>
      </c>
      <c r="E27" s="202"/>
      <c r="F27" s="4">
        <v>50</v>
      </c>
      <c r="G27" s="4">
        <v>38.799999999999997</v>
      </c>
      <c r="H27" s="159">
        <v>77.599999999999994</v>
      </c>
    </row>
    <row r="28" spans="1:8" x14ac:dyDescent="0.25">
      <c r="A28" s="6"/>
      <c r="B28" s="6">
        <v>6631</v>
      </c>
      <c r="C28" s="7"/>
      <c r="D28" s="9" t="s">
        <v>136</v>
      </c>
      <c r="E28" s="202"/>
      <c r="F28" s="4">
        <v>2200</v>
      </c>
      <c r="G28" s="4">
        <v>2037.3</v>
      </c>
      <c r="H28" s="159">
        <v>92.6</v>
      </c>
    </row>
    <row r="29" spans="1:8" x14ac:dyDescent="0.25">
      <c r="A29" s="6"/>
      <c r="B29" s="6">
        <v>6632</v>
      </c>
      <c r="C29" s="7"/>
      <c r="D29" s="9" t="s">
        <v>173</v>
      </c>
      <c r="E29" s="202"/>
      <c r="F29" s="4">
        <v>600</v>
      </c>
      <c r="G29" s="4">
        <v>712.45</v>
      </c>
      <c r="H29" s="159">
        <v>118.74</v>
      </c>
    </row>
    <row r="30" spans="1:8" s="24" customFormat="1" x14ac:dyDescent="0.25">
      <c r="A30" s="7"/>
      <c r="B30" s="7"/>
      <c r="C30" s="7">
        <v>61</v>
      </c>
      <c r="D30" s="22" t="s">
        <v>35</v>
      </c>
      <c r="E30" s="203"/>
      <c r="F30" s="23">
        <v>600</v>
      </c>
      <c r="G30" s="93"/>
      <c r="H30" s="160"/>
    </row>
    <row r="31" spans="1:8" s="24" customFormat="1" x14ac:dyDescent="0.25">
      <c r="A31" s="7"/>
      <c r="B31" s="7"/>
      <c r="C31" s="7">
        <v>31</v>
      </c>
      <c r="D31" s="22" t="s">
        <v>23</v>
      </c>
      <c r="E31" s="203"/>
      <c r="F31" s="23">
        <v>50</v>
      </c>
      <c r="G31" s="93"/>
      <c r="H31" s="160"/>
    </row>
    <row r="32" spans="1:8" s="24" customFormat="1" x14ac:dyDescent="0.25">
      <c r="A32" s="7"/>
      <c r="B32" s="7"/>
      <c r="C32" s="28">
        <v>43</v>
      </c>
      <c r="D32" s="24" t="s">
        <v>31</v>
      </c>
      <c r="E32" s="218">
        <v>2376</v>
      </c>
      <c r="F32" s="23">
        <v>2200</v>
      </c>
      <c r="G32" s="93">
        <v>2789</v>
      </c>
      <c r="H32" s="160">
        <v>126.77</v>
      </c>
    </row>
    <row r="33" spans="1:8" x14ac:dyDescent="0.25">
      <c r="A33" s="139"/>
      <c r="B33" s="139">
        <v>67</v>
      </c>
      <c r="C33" s="140"/>
      <c r="D33" s="141" t="s">
        <v>33</v>
      </c>
      <c r="E33" s="215">
        <v>46892</v>
      </c>
      <c r="F33" s="138">
        <f>SUM(F34:F35)</f>
        <v>107600</v>
      </c>
      <c r="G33" s="138">
        <f>SUM(G34:G35)</f>
        <v>104412.70999999999</v>
      </c>
      <c r="H33" s="157">
        <v>97.03</v>
      </c>
    </row>
    <row r="34" spans="1:8" x14ac:dyDescent="0.25">
      <c r="A34" s="6"/>
      <c r="B34" s="6">
        <v>6711</v>
      </c>
      <c r="C34" s="7"/>
      <c r="D34" s="9" t="s">
        <v>112</v>
      </c>
      <c r="E34" s="213">
        <v>46892</v>
      </c>
      <c r="F34" s="4">
        <v>54600</v>
      </c>
      <c r="G34" s="4">
        <v>51825.21</v>
      </c>
      <c r="H34" s="159">
        <v>94.91</v>
      </c>
    </row>
    <row r="35" spans="1:8" x14ac:dyDescent="0.25">
      <c r="A35" s="6"/>
      <c r="B35" s="6">
        <v>6712</v>
      </c>
      <c r="C35" s="7"/>
      <c r="D35" s="9" t="s">
        <v>174</v>
      </c>
      <c r="E35" s="202"/>
      <c r="F35" s="4">
        <v>53000</v>
      </c>
      <c r="G35" s="4">
        <v>52587.5</v>
      </c>
      <c r="H35" s="159">
        <v>99.22</v>
      </c>
    </row>
    <row r="36" spans="1:8" s="24" customFormat="1" x14ac:dyDescent="0.25">
      <c r="A36" s="7"/>
      <c r="B36" s="7"/>
      <c r="C36" s="7">
        <v>11</v>
      </c>
      <c r="D36" s="22" t="s">
        <v>13</v>
      </c>
      <c r="E36" s="214">
        <v>1292</v>
      </c>
      <c r="F36" s="23">
        <v>1454</v>
      </c>
      <c r="G36" s="93">
        <v>1303.1300000000001</v>
      </c>
      <c r="H36" s="160">
        <v>89.62</v>
      </c>
    </row>
    <row r="37" spans="1:8" s="24" customFormat="1" x14ac:dyDescent="0.25">
      <c r="A37" s="7"/>
      <c r="B37" s="7"/>
      <c r="C37" s="7">
        <v>44</v>
      </c>
      <c r="D37" s="22" t="s">
        <v>84</v>
      </c>
      <c r="E37" s="214">
        <v>45601</v>
      </c>
      <c r="F37" s="23">
        <v>106146</v>
      </c>
      <c r="G37" s="93">
        <v>103110</v>
      </c>
      <c r="H37" s="160">
        <v>97.13</v>
      </c>
    </row>
    <row r="38" spans="1:8" x14ac:dyDescent="0.25">
      <c r="A38" s="139"/>
      <c r="B38" s="139">
        <v>68</v>
      </c>
      <c r="C38" s="140"/>
      <c r="D38" s="141" t="s">
        <v>34</v>
      </c>
      <c r="E38" s="219">
        <v>867</v>
      </c>
      <c r="F38" s="138">
        <v>100</v>
      </c>
      <c r="G38" s="138">
        <v>70</v>
      </c>
      <c r="H38" s="157">
        <v>70</v>
      </c>
    </row>
    <row r="39" spans="1:8" x14ac:dyDescent="0.25">
      <c r="A39" s="6"/>
      <c r="B39" s="6">
        <v>6831</v>
      </c>
      <c r="C39" s="7"/>
      <c r="D39" s="9" t="s">
        <v>32</v>
      </c>
      <c r="E39" s="202">
        <v>867</v>
      </c>
      <c r="F39" s="4">
        <v>100</v>
      </c>
      <c r="G39" s="4">
        <v>70</v>
      </c>
      <c r="H39" s="159">
        <v>70</v>
      </c>
    </row>
    <row r="40" spans="1:8" s="24" customFormat="1" ht="25.5" x14ac:dyDescent="0.25">
      <c r="A40" s="7"/>
      <c r="B40" s="7"/>
      <c r="C40" s="7">
        <v>43</v>
      </c>
      <c r="D40" s="10" t="s">
        <v>28</v>
      </c>
      <c r="E40" s="204">
        <v>867</v>
      </c>
      <c r="F40" s="23">
        <v>100</v>
      </c>
      <c r="G40" s="23">
        <v>70</v>
      </c>
      <c r="H40" s="160">
        <v>70</v>
      </c>
    </row>
    <row r="42" spans="1:8" ht="15.75" x14ac:dyDescent="0.25">
      <c r="A42" s="254"/>
      <c r="B42" s="255"/>
      <c r="C42" s="255"/>
      <c r="D42" s="255"/>
      <c r="E42" s="255"/>
      <c r="F42" s="255"/>
      <c r="G42" s="255"/>
      <c r="H42" s="255"/>
    </row>
    <row r="43" spans="1:8" ht="18" x14ac:dyDescent="0.25">
      <c r="A43" s="1"/>
      <c r="B43" s="1"/>
      <c r="C43" s="1"/>
      <c r="D43" s="1"/>
      <c r="E43" s="196"/>
      <c r="F43" s="1"/>
      <c r="G43" s="14"/>
      <c r="H43" s="14"/>
    </row>
    <row r="44" spans="1:8" ht="25.5" x14ac:dyDescent="0.25">
      <c r="A44" s="13" t="s">
        <v>9</v>
      </c>
      <c r="B44" s="12" t="s">
        <v>10</v>
      </c>
      <c r="C44" s="12" t="s">
        <v>11</v>
      </c>
      <c r="D44" s="12" t="s">
        <v>14</v>
      </c>
      <c r="E44" s="12" t="s">
        <v>186</v>
      </c>
      <c r="F44" s="13" t="s">
        <v>185</v>
      </c>
      <c r="G44" s="13" t="s">
        <v>184</v>
      </c>
      <c r="H44" s="13" t="s">
        <v>183</v>
      </c>
    </row>
    <row r="45" spans="1:8" ht="15.75" customHeight="1" x14ac:dyDescent="0.25">
      <c r="A45" s="99">
        <v>3</v>
      </c>
      <c r="B45" s="99"/>
      <c r="C45" s="99"/>
      <c r="D45" s="99" t="s">
        <v>15</v>
      </c>
      <c r="E45" s="220">
        <v>986250</v>
      </c>
      <c r="F45" s="100">
        <f>SUM(F46+F57+F92+F97+F100)</f>
        <v>1371511</v>
      </c>
      <c r="G45" s="100">
        <f>G46+G57+G92+G97+G100</f>
        <v>1295389.8</v>
      </c>
      <c r="H45" s="161">
        <v>94.44</v>
      </c>
    </row>
    <row r="46" spans="1:8" ht="15.75" customHeight="1" x14ac:dyDescent="0.25">
      <c r="A46" s="89"/>
      <c r="B46" s="90">
        <v>31</v>
      </c>
      <c r="C46" s="90"/>
      <c r="D46" s="90" t="s">
        <v>16</v>
      </c>
      <c r="E46" s="221">
        <v>833437</v>
      </c>
      <c r="F46" s="88">
        <f>SUM(F47:F51)</f>
        <v>1163970</v>
      </c>
      <c r="G46" s="88">
        <f>SUM(G47:G51)</f>
        <v>1083647.1000000001</v>
      </c>
      <c r="H46" s="162">
        <v>93.09</v>
      </c>
    </row>
    <row r="47" spans="1:8" ht="15.75" customHeight="1" x14ac:dyDescent="0.25">
      <c r="A47" s="5"/>
      <c r="B47" s="8">
        <v>3111</v>
      </c>
      <c r="C47" s="8"/>
      <c r="D47" s="8" t="s">
        <v>51</v>
      </c>
      <c r="E47" s="198">
        <v>646403</v>
      </c>
      <c r="F47" s="4">
        <v>920000</v>
      </c>
      <c r="G47" s="4">
        <v>844080.05</v>
      </c>
      <c r="H47" s="159">
        <v>91.74</v>
      </c>
    </row>
    <row r="48" spans="1:8" ht="15.75" customHeight="1" x14ac:dyDescent="0.25">
      <c r="A48" s="5"/>
      <c r="B48" s="8">
        <v>3113</v>
      </c>
      <c r="C48" s="8"/>
      <c r="D48" s="8" t="s">
        <v>52</v>
      </c>
      <c r="E48" s="198">
        <v>10160</v>
      </c>
      <c r="F48" s="4">
        <v>20000</v>
      </c>
      <c r="G48" s="4">
        <v>19720.22</v>
      </c>
      <c r="H48" s="159">
        <v>98.6</v>
      </c>
    </row>
    <row r="49" spans="1:8" ht="15.75" customHeight="1" x14ac:dyDescent="0.25">
      <c r="A49" s="5"/>
      <c r="B49" s="8">
        <v>3114</v>
      </c>
      <c r="C49" s="8"/>
      <c r="D49" s="8" t="s">
        <v>53</v>
      </c>
      <c r="E49" s="198">
        <v>19752</v>
      </c>
      <c r="F49" s="4">
        <v>30000</v>
      </c>
      <c r="G49" s="4">
        <v>28874.17</v>
      </c>
      <c r="H49" s="159">
        <v>96.24</v>
      </c>
    </row>
    <row r="50" spans="1:8" ht="15.75" customHeight="1" x14ac:dyDescent="0.25">
      <c r="A50" s="5"/>
      <c r="B50" s="8">
        <v>3121</v>
      </c>
      <c r="C50" s="8"/>
      <c r="D50" s="8" t="s">
        <v>54</v>
      </c>
      <c r="E50" s="198">
        <v>43757</v>
      </c>
      <c r="F50" s="4">
        <v>33000</v>
      </c>
      <c r="G50" s="4">
        <v>42882.33</v>
      </c>
      <c r="H50" s="159">
        <v>129.94</v>
      </c>
    </row>
    <row r="51" spans="1:8" ht="15.75" customHeight="1" x14ac:dyDescent="0.25">
      <c r="A51" s="5"/>
      <c r="B51" s="8">
        <v>3132</v>
      </c>
      <c r="C51" s="8"/>
      <c r="D51" s="8" t="s">
        <v>55</v>
      </c>
      <c r="E51" s="198">
        <v>113365</v>
      </c>
      <c r="F51" s="4">
        <v>160970</v>
      </c>
      <c r="G51" s="4">
        <v>148090.32999999999</v>
      </c>
      <c r="H51" s="159">
        <v>91.99</v>
      </c>
    </row>
    <row r="52" spans="1:8" ht="15.75" customHeight="1" x14ac:dyDescent="0.25">
      <c r="A52" s="5"/>
      <c r="B52" s="8"/>
      <c r="C52" s="8"/>
      <c r="D52" s="8"/>
      <c r="E52" s="197"/>
      <c r="F52" s="4"/>
      <c r="G52" s="4"/>
      <c r="H52" s="159"/>
    </row>
    <row r="53" spans="1:8" s="24" customFormat="1" ht="15.75" customHeight="1" x14ac:dyDescent="0.25">
      <c r="A53" s="33"/>
      <c r="B53" s="11"/>
      <c r="C53" s="7">
        <v>11</v>
      </c>
      <c r="D53" s="7" t="s">
        <v>13</v>
      </c>
      <c r="E53" s="211">
        <v>1274</v>
      </c>
      <c r="F53" s="23">
        <v>1444</v>
      </c>
      <c r="G53" s="93">
        <v>1336</v>
      </c>
      <c r="H53" s="160">
        <v>92.52</v>
      </c>
    </row>
    <row r="54" spans="1:8" s="24" customFormat="1" ht="15.75" customHeight="1" x14ac:dyDescent="0.25">
      <c r="A54" s="33"/>
      <c r="B54" s="11"/>
      <c r="C54" s="7">
        <v>43</v>
      </c>
      <c r="D54" s="7" t="s">
        <v>31</v>
      </c>
      <c r="E54" s="200">
        <v>60</v>
      </c>
      <c r="F54" s="23"/>
      <c r="G54" s="93">
        <v>454</v>
      </c>
      <c r="H54" s="160"/>
    </row>
    <row r="55" spans="1:8" s="24" customFormat="1" ht="15.75" customHeight="1" x14ac:dyDescent="0.25">
      <c r="A55" s="33"/>
      <c r="B55" s="11"/>
      <c r="C55" s="7">
        <v>51</v>
      </c>
      <c r="D55" s="7" t="s">
        <v>107</v>
      </c>
      <c r="E55" s="200"/>
      <c r="F55" s="23">
        <v>3840</v>
      </c>
      <c r="G55" s="93">
        <v>3312</v>
      </c>
      <c r="H55" s="160">
        <v>86.25</v>
      </c>
    </row>
    <row r="56" spans="1:8" s="24" customFormat="1" x14ac:dyDescent="0.25">
      <c r="A56" s="7"/>
      <c r="B56" s="7"/>
      <c r="C56" s="7">
        <v>52</v>
      </c>
      <c r="D56" s="22" t="s">
        <v>47</v>
      </c>
      <c r="E56" s="214">
        <v>832104</v>
      </c>
      <c r="F56" s="23">
        <v>1158686</v>
      </c>
      <c r="G56" s="93">
        <v>1078545</v>
      </c>
      <c r="H56" s="160">
        <v>93.08</v>
      </c>
    </row>
    <row r="57" spans="1:8" x14ac:dyDescent="0.25">
      <c r="A57" s="86"/>
      <c r="B57" s="86">
        <v>32</v>
      </c>
      <c r="C57" s="87"/>
      <c r="D57" s="86" t="s">
        <v>22</v>
      </c>
      <c r="E57" s="222">
        <v>150932</v>
      </c>
      <c r="F57" s="88">
        <f>F58+F63+F70+F80</f>
        <v>204875</v>
      </c>
      <c r="G57" s="88">
        <f>G58+G63+G70+G80</f>
        <v>209057.74</v>
      </c>
      <c r="H57" s="162">
        <v>102.04</v>
      </c>
    </row>
    <row r="58" spans="1:8" x14ac:dyDescent="0.25">
      <c r="A58" s="142"/>
      <c r="B58" s="142">
        <v>321</v>
      </c>
      <c r="C58" s="143"/>
      <c r="D58" s="142"/>
      <c r="E58" s="225">
        <f>SUM(E59:E62)</f>
        <v>38142</v>
      </c>
      <c r="F58" s="144">
        <f>SUM(F59:F62)</f>
        <v>44130</v>
      </c>
      <c r="G58" s="144">
        <f>SUM(G59:G62)</f>
        <v>41646.090000000004</v>
      </c>
      <c r="H58" s="163">
        <v>94.37</v>
      </c>
    </row>
    <row r="59" spans="1:8" x14ac:dyDescent="0.25">
      <c r="A59" s="6"/>
      <c r="B59" s="6">
        <v>3211</v>
      </c>
      <c r="C59" s="7"/>
      <c r="D59" s="9" t="s">
        <v>56</v>
      </c>
      <c r="E59" s="213">
        <v>2037</v>
      </c>
      <c r="F59" s="4">
        <v>3500</v>
      </c>
      <c r="G59" s="4">
        <v>3379.12</v>
      </c>
      <c r="H59" s="159">
        <v>96.54</v>
      </c>
    </row>
    <row r="60" spans="1:8" x14ac:dyDescent="0.25">
      <c r="A60" s="6"/>
      <c r="B60" s="6">
        <v>3212</v>
      </c>
      <c r="C60" s="7"/>
      <c r="D60" s="9" t="s">
        <v>57</v>
      </c>
      <c r="E60" s="213">
        <v>34290</v>
      </c>
      <c r="F60" s="4">
        <v>38030</v>
      </c>
      <c r="G60" s="4">
        <v>35813.97</v>
      </c>
      <c r="H60" s="159">
        <v>94.17</v>
      </c>
    </row>
    <row r="61" spans="1:8" x14ac:dyDescent="0.25">
      <c r="A61" s="6"/>
      <c r="B61" s="6">
        <v>3213</v>
      </c>
      <c r="C61" s="7"/>
      <c r="D61" s="9" t="s">
        <v>58</v>
      </c>
      <c r="E61" s="202">
        <v>160</v>
      </c>
      <c r="F61" s="4">
        <v>300</v>
      </c>
      <c r="G61" s="4">
        <v>135</v>
      </c>
      <c r="H61" s="159">
        <v>45</v>
      </c>
    </row>
    <row r="62" spans="1:8" x14ac:dyDescent="0.25">
      <c r="A62" s="6"/>
      <c r="B62" s="6">
        <v>3214</v>
      </c>
      <c r="C62" s="7"/>
      <c r="D62" s="9" t="s">
        <v>59</v>
      </c>
      <c r="E62" s="213">
        <v>1655</v>
      </c>
      <c r="F62" s="4">
        <v>2300</v>
      </c>
      <c r="G62" s="4">
        <v>2318</v>
      </c>
      <c r="H62" s="159">
        <v>100.78</v>
      </c>
    </row>
    <row r="63" spans="1:8" x14ac:dyDescent="0.25">
      <c r="A63" s="142"/>
      <c r="B63" s="142">
        <v>322</v>
      </c>
      <c r="C63" s="143"/>
      <c r="D63" s="145"/>
      <c r="E63" s="226">
        <f>SUM(E64:E69)</f>
        <v>77590</v>
      </c>
      <c r="F63" s="144">
        <f>SUM(F64:F69)</f>
        <v>89200</v>
      </c>
      <c r="G63" s="144">
        <f>SUM(G64:G69)</f>
        <v>94895.56</v>
      </c>
      <c r="H63" s="163">
        <v>106.38</v>
      </c>
    </row>
    <row r="64" spans="1:8" x14ac:dyDescent="0.25">
      <c r="A64" s="6"/>
      <c r="B64" s="6">
        <v>3221</v>
      </c>
      <c r="C64" s="7"/>
      <c r="D64" s="9" t="s">
        <v>60</v>
      </c>
      <c r="E64" s="213">
        <v>19326</v>
      </c>
      <c r="F64" s="4">
        <v>25000</v>
      </c>
      <c r="G64" s="4">
        <v>24280.47</v>
      </c>
      <c r="H64" s="159">
        <v>97.12</v>
      </c>
    </row>
    <row r="65" spans="1:8" x14ac:dyDescent="0.25">
      <c r="A65" s="6"/>
      <c r="B65" s="6">
        <v>3222</v>
      </c>
      <c r="C65" s="7"/>
      <c r="D65" s="9" t="s">
        <v>108</v>
      </c>
      <c r="E65" s="213">
        <v>40556</v>
      </c>
      <c r="F65" s="4">
        <v>46000</v>
      </c>
      <c r="G65" s="4">
        <v>50140.65</v>
      </c>
      <c r="H65" s="159">
        <v>109</v>
      </c>
    </row>
    <row r="66" spans="1:8" x14ac:dyDescent="0.25">
      <c r="A66" s="6"/>
      <c r="B66" s="6">
        <v>3223</v>
      </c>
      <c r="C66" s="7"/>
      <c r="D66" s="9" t="s">
        <v>61</v>
      </c>
      <c r="E66" s="213">
        <v>12297</v>
      </c>
      <c r="F66" s="4">
        <v>15000</v>
      </c>
      <c r="G66" s="4">
        <v>17623.740000000002</v>
      </c>
      <c r="H66" s="159">
        <v>117.49</v>
      </c>
    </row>
    <row r="67" spans="1:8" x14ac:dyDescent="0.25">
      <c r="A67" s="6"/>
      <c r="B67" s="6">
        <v>3224</v>
      </c>
      <c r="C67" s="7"/>
      <c r="D67" s="9" t="s">
        <v>62</v>
      </c>
      <c r="E67" s="213">
        <v>4173</v>
      </c>
      <c r="F67" s="4">
        <v>1500</v>
      </c>
      <c r="G67" s="4">
        <v>1228.22</v>
      </c>
      <c r="H67" s="159">
        <v>81.88</v>
      </c>
    </row>
    <row r="68" spans="1:8" x14ac:dyDescent="0.25">
      <c r="A68" s="6"/>
      <c r="B68" s="6">
        <v>3225</v>
      </c>
      <c r="C68" s="7"/>
      <c r="D68" s="9" t="s">
        <v>77</v>
      </c>
      <c r="E68" s="202">
        <v>984</v>
      </c>
      <c r="F68" s="4">
        <v>1500</v>
      </c>
      <c r="G68" s="4">
        <v>1466.7</v>
      </c>
      <c r="H68" s="159">
        <v>97.78</v>
      </c>
    </row>
    <row r="69" spans="1:8" x14ac:dyDescent="0.25">
      <c r="A69" s="6"/>
      <c r="B69" s="6">
        <v>3227</v>
      </c>
      <c r="C69" s="7"/>
      <c r="D69" s="9" t="s">
        <v>63</v>
      </c>
      <c r="E69" s="202">
        <v>254</v>
      </c>
      <c r="F69" s="4">
        <v>200</v>
      </c>
      <c r="G69" s="4">
        <v>155.78</v>
      </c>
      <c r="H69" s="159">
        <v>77.89</v>
      </c>
    </row>
    <row r="70" spans="1:8" x14ac:dyDescent="0.25">
      <c r="A70" s="142"/>
      <c r="B70" s="142">
        <v>323</v>
      </c>
      <c r="C70" s="143"/>
      <c r="D70" s="142"/>
      <c r="E70" s="225">
        <f>SUM(E71:E79)</f>
        <v>29109</v>
      </c>
      <c r="F70" s="144">
        <f>SUM(F71:F79)</f>
        <v>64600</v>
      </c>
      <c r="G70" s="144">
        <f>SUM(G71:G79)</f>
        <v>65842.389999999985</v>
      </c>
      <c r="H70" s="163">
        <v>101.92</v>
      </c>
    </row>
    <row r="71" spans="1:8" x14ac:dyDescent="0.25">
      <c r="A71" s="6"/>
      <c r="B71" s="6">
        <v>3231</v>
      </c>
      <c r="C71" s="7"/>
      <c r="D71" s="9" t="s">
        <v>64</v>
      </c>
      <c r="E71" s="213">
        <v>1626</v>
      </c>
      <c r="F71" s="4">
        <v>1500</v>
      </c>
      <c r="G71" s="4">
        <v>1415.07</v>
      </c>
      <c r="H71" s="159">
        <v>86.89</v>
      </c>
    </row>
    <row r="72" spans="1:8" x14ac:dyDescent="0.25">
      <c r="A72" s="6"/>
      <c r="B72" s="6">
        <v>3232</v>
      </c>
      <c r="C72" s="7"/>
      <c r="D72" s="9" t="s">
        <v>65</v>
      </c>
      <c r="E72" s="213">
        <v>4880</v>
      </c>
      <c r="F72" s="4">
        <v>38000</v>
      </c>
      <c r="G72" s="4">
        <v>37951.449999999997</v>
      </c>
      <c r="H72" s="159">
        <v>99.87</v>
      </c>
    </row>
    <row r="73" spans="1:8" x14ac:dyDescent="0.25">
      <c r="A73" s="6"/>
      <c r="B73" s="6">
        <v>3233</v>
      </c>
      <c r="C73" s="7"/>
      <c r="D73" s="9" t="s">
        <v>66</v>
      </c>
      <c r="E73" s="202"/>
      <c r="F73" s="4"/>
      <c r="G73" s="4"/>
      <c r="H73" s="159"/>
    </row>
    <row r="74" spans="1:8" x14ac:dyDescent="0.25">
      <c r="A74" s="6"/>
      <c r="B74" s="6">
        <v>3234</v>
      </c>
      <c r="C74" s="7"/>
      <c r="D74" s="9" t="s">
        <v>67</v>
      </c>
      <c r="E74" s="213">
        <v>5534</v>
      </c>
      <c r="F74" s="4">
        <v>5800</v>
      </c>
      <c r="G74" s="4">
        <v>6986.99</v>
      </c>
      <c r="H74" s="159">
        <v>120.46</v>
      </c>
    </row>
    <row r="75" spans="1:8" x14ac:dyDescent="0.25">
      <c r="A75" s="6"/>
      <c r="B75" s="6">
        <v>3235</v>
      </c>
      <c r="C75" s="7"/>
      <c r="D75" s="9" t="s">
        <v>68</v>
      </c>
      <c r="E75" s="213">
        <v>1628</v>
      </c>
      <c r="F75" s="4">
        <v>1650</v>
      </c>
      <c r="G75" s="4">
        <v>1817.32</v>
      </c>
      <c r="H75" s="159">
        <v>110.14</v>
      </c>
    </row>
    <row r="76" spans="1:8" x14ac:dyDescent="0.25">
      <c r="A76" s="6"/>
      <c r="B76" s="6">
        <v>3236</v>
      </c>
      <c r="C76" s="7"/>
      <c r="D76" s="9" t="s">
        <v>69</v>
      </c>
      <c r="E76" s="213">
        <v>1082</v>
      </c>
      <c r="F76" s="4">
        <v>3700</v>
      </c>
      <c r="G76" s="4">
        <v>3478.13</v>
      </c>
      <c r="H76" s="159">
        <v>94</v>
      </c>
    </row>
    <row r="77" spans="1:8" x14ac:dyDescent="0.25">
      <c r="A77" s="6"/>
      <c r="B77" s="6">
        <v>3237</v>
      </c>
      <c r="C77" s="7"/>
      <c r="D77" s="9" t="s">
        <v>70</v>
      </c>
      <c r="E77" s="213">
        <v>5282</v>
      </c>
      <c r="F77" s="4">
        <v>300</v>
      </c>
      <c r="G77" s="4">
        <v>561.75</v>
      </c>
      <c r="H77" s="159">
        <v>187.25</v>
      </c>
    </row>
    <row r="78" spans="1:8" x14ac:dyDescent="0.25">
      <c r="A78" s="6"/>
      <c r="B78" s="6">
        <v>3238</v>
      </c>
      <c r="C78" s="7"/>
      <c r="D78" s="9" t="s">
        <v>71</v>
      </c>
      <c r="E78" s="213">
        <v>1363</v>
      </c>
      <c r="F78" s="4">
        <v>1650</v>
      </c>
      <c r="G78" s="4">
        <v>1637.68</v>
      </c>
      <c r="H78" s="159">
        <v>99.25</v>
      </c>
    </row>
    <row r="79" spans="1:8" x14ac:dyDescent="0.25">
      <c r="A79" s="6"/>
      <c r="B79" s="6">
        <v>3239</v>
      </c>
      <c r="C79" s="7"/>
      <c r="D79" s="9" t="s">
        <v>72</v>
      </c>
      <c r="E79" s="213">
        <v>7714</v>
      </c>
      <c r="F79" s="4">
        <v>12000</v>
      </c>
      <c r="G79" s="4">
        <v>11994</v>
      </c>
      <c r="H79" s="159">
        <v>99.95</v>
      </c>
    </row>
    <row r="80" spans="1:8" x14ac:dyDescent="0.25">
      <c r="A80" s="142"/>
      <c r="B80" s="142">
        <v>329</v>
      </c>
      <c r="C80" s="143"/>
      <c r="D80" s="142"/>
      <c r="E80" s="205">
        <f>SUM(E81:E85)</f>
        <v>6089</v>
      </c>
      <c r="F80" s="144">
        <f>SUM(F81:F85)</f>
        <v>6945</v>
      </c>
      <c r="G80" s="144">
        <f>SUM(G81:G85)</f>
        <v>6673.7000000000007</v>
      </c>
      <c r="H80" s="163">
        <v>96.09</v>
      </c>
    </row>
    <row r="81" spans="1:8" x14ac:dyDescent="0.25">
      <c r="A81" s="6"/>
      <c r="B81" s="6">
        <v>3292</v>
      </c>
      <c r="C81" s="7"/>
      <c r="D81" s="9" t="s">
        <v>76</v>
      </c>
      <c r="E81" s="202">
        <v>724</v>
      </c>
      <c r="F81" s="4">
        <v>760</v>
      </c>
      <c r="G81" s="4">
        <v>760</v>
      </c>
      <c r="H81" s="159">
        <v>100</v>
      </c>
    </row>
    <row r="82" spans="1:8" x14ac:dyDescent="0.25">
      <c r="A82" s="6"/>
      <c r="B82" s="6">
        <v>3293</v>
      </c>
      <c r="C82" s="7"/>
      <c r="D82" s="9" t="s">
        <v>138</v>
      </c>
      <c r="E82" s="202"/>
      <c r="F82" s="4"/>
      <c r="G82" s="4"/>
      <c r="H82" s="159"/>
    </row>
    <row r="83" spans="1:8" x14ac:dyDescent="0.25">
      <c r="A83" s="6"/>
      <c r="B83" s="6">
        <v>3294</v>
      </c>
      <c r="C83" s="7"/>
      <c r="D83" s="9" t="s">
        <v>75</v>
      </c>
      <c r="E83" s="202">
        <v>133</v>
      </c>
      <c r="F83" s="4">
        <v>235</v>
      </c>
      <c r="G83" s="4">
        <v>233.09</v>
      </c>
      <c r="H83" s="159">
        <v>99.18</v>
      </c>
    </row>
    <row r="84" spans="1:8" x14ac:dyDescent="0.25">
      <c r="A84" s="6"/>
      <c r="B84" s="6">
        <v>3295</v>
      </c>
      <c r="C84" s="7"/>
      <c r="D84" s="9" t="s">
        <v>74</v>
      </c>
      <c r="E84" s="213">
        <v>3232</v>
      </c>
      <c r="F84" s="4">
        <v>2250</v>
      </c>
      <c r="G84" s="4">
        <v>2244.25</v>
      </c>
      <c r="H84" s="159">
        <v>99.74</v>
      </c>
    </row>
    <row r="85" spans="1:8" x14ac:dyDescent="0.25">
      <c r="A85" s="6"/>
      <c r="B85" s="6">
        <v>3299</v>
      </c>
      <c r="C85" s="7"/>
      <c r="D85" s="9" t="s">
        <v>73</v>
      </c>
      <c r="E85" s="213">
        <v>2000</v>
      </c>
      <c r="F85" s="4">
        <v>3700</v>
      </c>
      <c r="G85" s="4">
        <v>3436.36</v>
      </c>
      <c r="H85" s="159">
        <v>92.87</v>
      </c>
    </row>
    <row r="86" spans="1:8" s="24" customFormat="1" x14ac:dyDescent="0.25">
      <c r="A86" s="7"/>
      <c r="B86" s="7"/>
      <c r="C86" s="7">
        <v>11</v>
      </c>
      <c r="D86" s="22" t="s">
        <v>13</v>
      </c>
      <c r="E86" s="203"/>
      <c r="F86" s="23">
        <v>10</v>
      </c>
      <c r="G86" s="23">
        <v>4</v>
      </c>
      <c r="H86" s="160">
        <v>40</v>
      </c>
    </row>
    <row r="87" spans="1:8" s="24" customFormat="1" x14ac:dyDescent="0.25">
      <c r="A87" s="7"/>
      <c r="B87" s="7"/>
      <c r="C87" s="7">
        <v>31</v>
      </c>
      <c r="D87" s="22" t="s">
        <v>23</v>
      </c>
      <c r="E87" s="203"/>
      <c r="F87" s="23">
        <v>50</v>
      </c>
      <c r="G87" s="23"/>
      <c r="H87" s="160"/>
    </row>
    <row r="88" spans="1:8" s="24" customFormat="1" x14ac:dyDescent="0.25">
      <c r="A88" s="7"/>
      <c r="B88" s="7"/>
      <c r="C88" s="7">
        <v>44</v>
      </c>
      <c r="D88" s="22" t="s">
        <v>84</v>
      </c>
      <c r="E88" s="214">
        <v>42131</v>
      </c>
      <c r="F88" s="23">
        <v>80946</v>
      </c>
      <c r="G88" s="93">
        <v>84403</v>
      </c>
      <c r="H88" s="160">
        <v>104.27</v>
      </c>
    </row>
    <row r="89" spans="1:8" s="24" customFormat="1" x14ac:dyDescent="0.25">
      <c r="A89" s="7"/>
      <c r="B89" s="7"/>
      <c r="C89" s="7">
        <v>43</v>
      </c>
      <c r="D89" s="22" t="s">
        <v>31</v>
      </c>
      <c r="E89" s="214">
        <v>26154</v>
      </c>
      <c r="F89" s="23">
        <v>22549</v>
      </c>
      <c r="G89" s="93">
        <v>19970.82</v>
      </c>
      <c r="H89" s="160">
        <v>88.56</v>
      </c>
    </row>
    <row r="90" spans="1:8" s="24" customFormat="1" x14ac:dyDescent="0.25">
      <c r="A90" s="7"/>
      <c r="B90" s="7"/>
      <c r="C90" s="7">
        <v>51</v>
      </c>
      <c r="D90" s="22" t="s">
        <v>107</v>
      </c>
      <c r="E90" s="203">
        <v>940</v>
      </c>
      <c r="F90" s="23">
        <v>2030</v>
      </c>
      <c r="G90" s="93">
        <v>2601</v>
      </c>
      <c r="H90" s="160">
        <v>128.12</v>
      </c>
    </row>
    <row r="91" spans="1:8" s="24" customFormat="1" x14ac:dyDescent="0.25">
      <c r="A91" s="7"/>
      <c r="B91" s="7"/>
      <c r="C91" s="7">
        <v>52</v>
      </c>
      <c r="D91" s="22" t="s">
        <v>47</v>
      </c>
      <c r="E91" s="214">
        <v>75000</v>
      </c>
      <c r="F91" s="23">
        <v>99290</v>
      </c>
      <c r="G91" s="93">
        <v>102079</v>
      </c>
      <c r="H91" s="160">
        <v>102.8</v>
      </c>
    </row>
    <row r="92" spans="1:8" x14ac:dyDescent="0.25">
      <c r="A92" s="86"/>
      <c r="B92" s="86">
        <v>34</v>
      </c>
      <c r="C92" s="87"/>
      <c r="D92" s="91" t="s">
        <v>49</v>
      </c>
      <c r="E92" s="223">
        <v>984</v>
      </c>
      <c r="F92" s="88">
        <v>1200</v>
      </c>
      <c r="G92" s="88">
        <f>SUM(G93:G94)</f>
        <v>1199.04</v>
      </c>
      <c r="H92" s="162">
        <v>99.91</v>
      </c>
    </row>
    <row r="93" spans="1:8" x14ac:dyDescent="0.25">
      <c r="A93" s="6"/>
      <c r="B93" s="6">
        <v>3431</v>
      </c>
      <c r="C93" s="7"/>
      <c r="D93" s="9" t="s">
        <v>50</v>
      </c>
      <c r="E93" s="202">
        <v>984</v>
      </c>
      <c r="F93" s="4">
        <v>1200</v>
      </c>
      <c r="G93" s="4">
        <v>864.94</v>
      </c>
      <c r="H93" s="159">
        <v>72.069999999999993</v>
      </c>
    </row>
    <row r="94" spans="1:8" x14ac:dyDescent="0.25">
      <c r="A94" s="6"/>
      <c r="B94" s="6">
        <v>3434</v>
      </c>
      <c r="C94" s="7"/>
      <c r="D94" s="9" t="s">
        <v>178</v>
      </c>
      <c r="E94" s="202"/>
      <c r="F94" s="4"/>
      <c r="G94" s="4">
        <v>334.1</v>
      </c>
      <c r="H94" s="159"/>
    </row>
    <row r="95" spans="1:8" s="24" customFormat="1" x14ac:dyDescent="0.25">
      <c r="A95" s="7"/>
      <c r="B95" s="7"/>
      <c r="C95" s="7">
        <v>44</v>
      </c>
      <c r="D95" s="7" t="s">
        <v>84</v>
      </c>
      <c r="E95" s="200">
        <v>984</v>
      </c>
      <c r="F95" s="23">
        <v>1200</v>
      </c>
      <c r="G95" s="93">
        <v>1199.04</v>
      </c>
      <c r="H95" s="160">
        <v>99.91</v>
      </c>
    </row>
    <row r="96" spans="1:8" s="24" customFormat="1" x14ac:dyDescent="0.25">
      <c r="A96" s="7"/>
      <c r="B96" s="34"/>
      <c r="C96" s="7">
        <v>31</v>
      </c>
      <c r="D96" s="22" t="s">
        <v>23</v>
      </c>
      <c r="E96" s="203"/>
      <c r="F96" s="23"/>
      <c r="G96" s="85"/>
      <c r="H96" s="160"/>
    </row>
    <row r="97" spans="1:8" s="94" customFormat="1" x14ac:dyDescent="0.25">
      <c r="A97" s="86"/>
      <c r="B97" s="86">
        <v>37</v>
      </c>
      <c r="C97" s="86"/>
      <c r="D97" s="91" t="s">
        <v>139</v>
      </c>
      <c r="E97" s="223">
        <v>573</v>
      </c>
      <c r="F97" s="88">
        <v>700</v>
      </c>
      <c r="G97" s="95">
        <v>719.92</v>
      </c>
      <c r="H97" s="162">
        <v>102.84</v>
      </c>
    </row>
    <row r="98" spans="1:8" s="25" customFormat="1" x14ac:dyDescent="0.25">
      <c r="A98" s="6"/>
      <c r="B98" s="6">
        <v>3729</v>
      </c>
      <c r="C98" s="6"/>
      <c r="D98" s="9" t="s">
        <v>140</v>
      </c>
      <c r="E98" s="202">
        <v>573</v>
      </c>
      <c r="F98" s="92">
        <v>700</v>
      </c>
      <c r="G98" s="92">
        <v>719.92</v>
      </c>
      <c r="H98" s="164">
        <v>102.84</v>
      </c>
    </row>
    <row r="99" spans="1:8" s="25" customFormat="1" x14ac:dyDescent="0.25">
      <c r="A99" s="6"/>
      <c r="B99" s="6"/>
      <c r="C99" s="7">
        <v>52</v>
      </c>
      <c r="D99" s="22" t="s">
        <v>47</v>
      </c>
      <c r="E99" s="203">
        <v>573</v>
      </c>
      <c r="F99" s="93">
        <v>700</v>
      </c>
      <c r="G99" s="93">
        <v>719.92</v>
      </c>
      <c r="H99" s="165">
        <v>102.84</v>
      </c>
    </row>
    <row r="100" spans="1:8" s="25" customFormat="1" x14ac:dyDescent="0.25">
      <c r="A100" s="86"/>
      <c r="B100" s="86">
        <v>38</v>
      </c>
      <c r="C100" s="86"/>
      <c r="D100" s="91" t="s">
        <v>141</v>
      </c>
      <c r="E100" s="223">
        <v>324</v>
      </c>
      <c r="F100" s="95">
        <v>766</v>
      </c>
      <c r="G100" s="95">
        <v>766</v>
      </c>
      <c r="H100" s="166">
        <v>100</v>
      </c>
    </row>
    <row r="101" spans="1:8" s="25" customFormat="1" x14ac:dyDescent="0.25">
      <c r="A101" s="6"/>
      <c r="B101" s="6">
        <v>3811</v>
      </c>
      <c r="C101" s="6"/>
      <c r="D101" s="9" t="s">
        <v>142</v>
      </c>
      <c r="E101" s="202">
        <v>324</v>
      </c>
      <c r="F101" s="92">
        <v>766</v>
      </c>
      <c r="G101" s="92">
        <v>766</v>
      </c>
      <c r="H101" s="164">
        <v>100</v>
      </c>
    </row>
    <row r="102" spans="1:8" s="24" customFormat="1" x14ac:dyDescent="0.25">
      <c r="A102" s="7"/>
      <c r="B102" s="7"/>
      <c r="C102" s="7">
        <v>43</v>
      </c>
      <c r="D102" s="22" t="s">
        <v>31</v>
      </c>
      <c r="E102" s="203">
        <v>324</v>
      </c>
      <c r="F102" s="93">
        <v>766</v>
      </c>
      <c r="G102" s="93">
        <v>766</v>
      </c>
      <c r="H102" s="165">
        <v>100</v>
      </c>
    </row>
    <row r="103" spans="1:8" ht="25.5" x14ac:dyDescent="0.25">
      <c r="A103" s="96">
        <v>4</v>
      </c>
      <c r="B103" s="97"/>
      <c r="C103" s="97"/>
      <c r="D103" s="98" t="s">
        <v>17</v>
      </c>
      <c r="E103" s="206"/>
      <c r="F103" s="19"/>
      <c r="G103" s="19"/>
      <c r="H103" s="167"/>
    </row>
    <row r="104" spans="1:8" ht="38.25" x14ac:dyDescent="0.25">
      <c r="A104" s="101"/>
      <c r="B104" s="101">
        <v>42</v>
      </c>
      <c r="C104" s="101"/>
      <c r="D104" s="102" t="s">
        <v>29</v>
      </c>
      <c r="E104" s="224">
        <v>19268</v>
      </c>
      <c r="F104" s="103">
        <f>SUM(F105:F112)</f>
        <v>33650</v>
      </c>
      <c r="G104" s="103">
        <f>SUM(G105:G112)</f>
        <v>33214.979999999996</v>
      </c>
      <c r="H104" s="168">
        <v>98.7</v>
      </c>
    </row>
    <row r="105" spans="1:8" x14ac:dyDescent="0.25">
      <c r="A105" s="8"/>
      <c r="B105" s="8">
        <v>4212</v>
      </c>
      <c r="C105" s="8"/>
      <c r="D105" s="15" t="s">
        <v>99</v>
      </c>
      <c r="E105" s="197">
        <v>830</v>
      </c>
      <c r="F105" s="4"/>
      <c r="G105" s="4"/>
      <c r="H105" s="159"/>
    </row>
    <row r="106" spans="1:8" x14ac:dyDescent="0.25">
      <c r="A106" s="8"/>
      <c r="B106" s="8">
        <v>4221</v>
      </c>
      <c r="C106" s="8"/>
      <c r="D106" s="15" t="s">
        <v>41</v>
      </c>
      <c r="E106" s="198">
        <v>14538</v>
      </c>
      <c r="F106" s="4">
        <v>30100</v>
      </c>
      <c r="G106" s="4">
        <v>29513.79</v>
      </c>
      <c r="H106" s="159">
        <v>98.05</v>
      </c>
    </row>
    <row r="107" spans="1:8" x14ac:dyDescent="0.25">
      <c r="A107" s="8"/>
      <c r="B107" s="8">
        <v>4222</v>
      </c>
      <c r="C107" s="8"/>
      <c r="D107" s="15" t="s">
        <v>143</v>
      </c>
      <c r="E107" s="197"/>
      <c r="F107" s="4"/>
      <c r="G107" s="4"/>
      <c r="H107" s="159"/>
    </row>
    <row r="108" spans="1:8" ht="25.5" x14ac:dyDescent="0.25">
      <c r="A108" s="8"/>
      <c r="B108" s="8">
        <v>4223</v>
      </c>
      <c r="C108" s="8"/>
      <c r="D108" s="15" t="s">
        <v>42</v>
      </c>
      <c r="E108" s="197"/>
      <c r="F108" s="4"/>
      <c r="G108" s="4"/>
      <c r="H108" s="159"/>
    </row>
    <row r="109" spans="1:8" x14ac:dyDescent="0.25">
      <c r="A109" s="8"/>
      <c r="B109" s="8">
        <v>4225</v>
      </c>
      <c r="C109" s="8"/>
      <c r="D109" s="15" t="s">
        <v>43</v>
      </c>
      <c r="E109" s="198">
        <v>1022</v>
      </c>
      <c r="F109" s="4">
        <v>550</v>
      </c>
      <c r="G109" s="4">
        <v>370.03</v>
      </c>
      <c r="H109" s="159">
        <v>67.27</v>
      </c>
    </row>
    <row r="110" spans="1:8" x14ac:dyDescent="0.25">
      <c r="A110" s="8"/>
      <c r="B110" s="8">
        <v>4226</v>
      </c>
      <c r="C110" s="8"/>
      <c r="D110" s="15" t="s">
        <v>44</v>
      </c>
      <c r="E110" s="197">
        <v>814</v>
      </c>
      <c r="F110" s="4"/>
      <c r="G110" s="4"/>
      <c r="H110" s="159"/>
    </row>
    <row r="111" spans="1:8" ht="25.5" x14ac:dyDescent="0.25">
      <c r="A111" s="8"/>
      <c r="B111" s="8">
        <v>4227</v>
      </c>
      <c r="C111" s="8"/>
      <c r="D111" s="15" t="s">
        <v>45</v>
      </c>
      <c r="E111" s="197"/>
      <c r="F111" s="4"/>
      <c r="G111" s="4"/>
      <c r="H111" s="159"/>
    </row>
    <row r="112" spans="1:8" x14ac:dyDescent="0.25">
      <c r="A112" s="8"/>
      <c r="B112" s="8">
        <v>4241</v>
      </c>
      <c r="C112" s="8"/>
      <c r="D112" s="15" t="s">
        <v>46</v>
      </c>
      <c r="E112" s="198">
        <v>2065</v>
      </c>
      <c r="F112" s="4">
        <v>3000</v>
      </c>
      <c r="G112" s="4">
        <v>3331.16</v>
      </c>
      <c r="H112" s="159">
        <v>111.03</v>
      </c>
    </row>
    <row r="113" spans="1:8" x14ac:dyDescent="0.25">
      <c r="A113" s="8"/>
      <c r="B113" s="8"/>
      <c r="C113" s="7">
        <v>44</v>
      </c>
      <c r="D113" s="7" t="s">
        <v>84</v>
      </c>
      <c r="E113" s="211">
        <v>1248</v>
      </c>
      <c r="F113" s="23">
        <v>24000</v>
      </c>
      <c r="G113" s="23">
        <v>23162.5</v>
      </c>
      <c r="H113" s="160">
        <v>96.51</v>
      </c>
    </row>
    <row r="114" spans="1:8" x14ac:dyDescent="0.25">
      <c r="A114" s="8"/>
      <c r="B114" s="8"/>
      <c r="C114" s="7">
        <v>43</v>
      </c>
      <c r="D114" s="22" t="s">
        <v>31</v>
      </c>
      <c r="E114" s="214">
        <v>13301</v>
      </c>
      <c r="F114" s="23">
        <v>1000</v>
      </c>
      <c r="G114" s="23">
        <v>1519.16</v>
      </c>
      <c r="H114" s="160">
        <v>151.9</v>
      </c>
    </row>
    <row r="115" spans="1:8" x14ac:dyDescent="0.25">
      <c r="A115" s="8"/>
      <c r="B115" s="8"/>
      <c r="C115" s="8">
        <v>52</v>
      </c>
      <c r="D115" s="32" t="s">
        <v>47</v>
      </c>
      <c r="E115" s="210">
        <v>4719</v>
      </c>
      <c r="F115" s="23">
        <v>8050</v>
      </c>
      <c r="G115" s="23">
        <v>8533.31</v>
      </c>
      <c r="H115" s="160">
        <v>106</v>
      </c>
    </row>
    <row r="116" spans="1:8" s="25" customFormat="1" x14ac:dyDescent="0.25">
      <c r="A116" s="101"/>
      <c r="B116" s="101">
        <v>45</v>
      </c>
      <c r="C116" s="101"/>
      <c r="D116" s="102" t="s">
        <v>48</v>
      </c>
      <c r="E116" s="207"/>
      <c r="F116" s="103"/>
      <c r="G116" s="103"/>
      <c r="H116" s="168"/>
    </row>
    <row r="117" spans="1:8" s="24" customFormat="1" x14ac:dyDescent="0.25">
      <c r="A117" s="11"/>
      <c r="B117" s="11"/>
      <c r="C117" s="11">
        <v>44</v>
      </c>
      <c r="D117" s="32" t="s">
        <v>84</v>
      </c>
      <c r="E117" s="199"/>
      <c r="F117" s="23"/>
      <c r="G117" s="23"/>
      <c r="H117" s="160"/>
    </row>
    <row r="118" spans="1:8" x14ac:dyDescent="0.25">
      <c r="A118" s="8"/>
      <c r="B118" s="8"/>
      <c r="C118" s="7"/>
      <c r="D118" s="22"/>
      <c r="E118" s="203"/>
      <c r="F118" s="4"/>
      <c r="G118" s="4"/>
      <c r="H118" s="159"/>
    </row>
    <row r="119" spans="1:8" x14ac:dyDescent="0.25">
      <c r="A119" s="29"/>
      <c r="B119" s="29"/>
      <c r="C119" s="30"/>
      <c r="D119" s="30"/>
      <c r="E119" s="208"/>
      <c r="F119" s="31"/>
      <c r="G119" s="31"/>
      <c r="H119" s="31"/>
    </row>
  </sheetData>
  <mergeCells count="5">
    <mergeCell ref="A7:H7"/>
    <mergeCell ref="A42:H42"/>
    <mergeCell ref="A1:H1"/>
    <mergeCell ref="A3:H3"/>
    <mergeCell ref="A5:H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682A4-0999-41CD-8F7D-B8E3187FE00A}">
  <dimension ref="A1:G14"/>
  <sheetViews>
    <sheetView workbookViewId="0">
      <selection activeCell="C9" sqref="C9"/>
    </sheetView>
  </sheetViews>
  <sheetFormatPr defaultRowHeight="15" x14ac:dyDescent="0.25"/>
  <cols>
    <col min="1" max="1" width="39" customWidth="1"/>
    <col min="2" max="3" width="25" customWidth="1"/>
    <col min="4" max="4" width="23.42578125" customWidth="1"/>
  </cols>
  <sheetData>
    <row r="1" spans="1:7" ht="65.25" customHeight="1" x14ac:dyDescent="0.25">
      <c r="A1" s="254" t="s">
        <v>180</v>
      </c>
      <c r="B1" s="254"/>
      <c r="C1" s="254"/>
      <c r="D1" s="254"/>
      <c r="E1" s="254"/>
      <c r="F1" s="254"/>
      <c r="G1" s="254"/>
    </row>
    <row r="2" spans="1:7" ht="18" x14ac:dyDescent="0.25">
      <c r="A2" s="14"/>
      <c r="B2" s="14"/>
      <c r="C2" s="14"/>
      <c r="D2" s="14"/>
    </row>
    <row r="3" spans="1:7" ht="15.75" x14ac:dyDescent="0.25">
      <c r="A3" s="254" t="s">
        <v>19</v>
      </c>
      <c r="B3" s="254"/>
      <c r="C3" s="254"/>
      <c r="D3" s="256"/>
    </row>
    <row r="4" spans="1:7" ht="18" x14ac:dyDescent="0.25">
      <c r="A4" s="14"/>
      <c r="B4" s="14"/>
      <c r="C4" s="14"/>
      <c r="D4" s="2"/>
    </row>
    <row r="5" spans="1:7" ht="15.75" x14ac:dyDescent="0.25">
      <c r="A5" s="254" t="s">
        <v>8</v>
      </c>
      <c r="B5" s="241"/>
      <c r="C5" s="241"/>
      <c r="D5" s="241"/>
    </row>
    <row r="6" spans="1:7" ht="18" x14ac:dyDescent="0.25">
      <c r="A6" s="14"/>
      <c r="B6" s="14"/>
      <c r="C6" s="14"/>
      <c r="D6" s="2"/>
    </row>
    <row r="7" spans="1:7" ht="15.75" x14ac:dyDescent="0.25">
      <c r="A7" s="254" t="s">
        <v>130</v>
      </c>
      <c r="B7" s="255"/>
      <c r="C7" s="255"/>
      <c r="D7" s="255"/>
    </row>
    <row r="8" spans="1:7" ht="18" x14ac:dyDescent="0.25">
      <c r="A8" s="14"/>
      <c r="B8" s="14"/>
      <c r="C8" s="14"/>
      <c r="D8" s="2"/>
    </row>
    <row r="9" spans="1:7" ht="25.5" x14ac:dyDescent="0.25">
      <c r="A9" s="13" t="s">
        <v>131</v>
      </c>
      <c r="B9" s="13" t="s">
        <v>187</v>
      </c>
      <c r="C9" s="13" t="s">
        <v>188</v>
      </c>
      <c r="D9" s="13" t="s">
        <v>176</v>
      </c>
    </row>
    <row r="10" spans="1:7" x14ac:dyDescent="0.25">
      <c r="A10" s="5" t="s">
        <v>132</v>
      </c>
      <c r="B10" s="4">
        <f>SUM(B12:B14)</f>
        <v>1405161</v>
      </c>
      <c r="C10" s="4">
        <f>SUM(C12:C14)</f>
        <v>1328604.78</v>
      </c>
      <c r="D10" s="159">
        <v>94.55</v>
      </c>
    </row>
    <row r="11" spans="1:7" x14ac:dyDescent="0.25">
      <c r="A11" s="5" t="s">
        <v>133</v>
      </c>
      <c r="B11" s="4"/>
      <c r="C11" s="4"/>
      <c r="D11" s="159"/>
    </row>
    <row r="12" spans="1:7" x14ac:dyDescent="0.25">
      <c r="A12" s="10" t="s">
        <v>134</v>
      </c>
      <c r="B12" s="4">
        <v>1359161</v>
      </c>
      <c r="C12" s="4">
        <v>1271375.95</v>
      </c>
      <c r="D12" s="159">
        <v>93.54</v>
      </c>
    </row>
    <row r="13" spans="1:7" x14ac:dyDescent="0.25">
      <c r="A13" s="10" t="s">
        <v>135</v>
      </c>
      <c r="B13" s="4">
        <v>46000</v>
      </c>
      <c r="C13" s="4">
        <v>56758.71</v>
      </c>
      <c r="D13" s="159">
        <v>123.38</v>
      </c>
    </row>
    <row r="14" spans="1:7" x14ac:dyDescent="0.25">
      <c r="A14" s="22" t="s">
        <v>177</v>
      </c>
      <c r="B14" s="4"/>
      <c r="C14" s="4">
        <v>470.12</v>
      </c>
      <c r="D14" s="159">
        <v>100</v>
      </c>
    </row>
  </sheetData>
  <mergeCells count="4">
    <mergeCell ref="A3:D3"/>
    <mergeCell ref="A5:D5"/>
    <mergeCell ref="A7:D7"/>
    <mergeCell ref="A1:G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2"/>
  <sheetViews>
    <sheetView topLeftCell="A172" workbookViewId="0">
      <selection activeCell="G5" sqref="G5"/>
    </sheetView>
  </sheetViews>
  <sheetFormatPr defaultRowHeight="15" x14ac:dyDescent="0.25"/>
  <cols>
    <col min="1" max="1" width="7.42578125" bestFit="1" customWidth="1"/>
    <col min="2" max="2" width="9" bestFit="1" customWidth="1"/>
    <col min="3" max="3" width="8.7109375" customWidth="1"/>
    <col min="4" max="4" width="30" customWidth="1"/>
    <col min="5" max="6" width="25.28515625" customWidth="1"/>
    <col min="7" max="7" width="25.28515625" style="181" customWidth="1"/>
  </cols>
  <sheetData>
    <row r="1" spans="1:7" ht="42" customHeight="1" x14ac:dyDescent="0.25">
      <c r="A1" s="254" t="s">
        <v>180</v>
      </c>
      <c r="B1" s="254"/>
      <c r="C1" s="254"/>
      <c r="D1" s="254"/>
      <c r="E1" s="254"/>
      <c r="F1" s="254"/>
      <c r="G1" s="254"/>
    </row>
    <row r="2" spans="1:7" ht="18" x14ac:dyDescent="0.25">
      <c r="A2" s="14"/>
      <c r="B2" s="14"/>
      <c r="C2" s="14"/>
      <c r="D2" s="14"/>
      <c r="E2" s="14"/>
      <c r="F2" s="14"/>
      <c r="G2" s="169"/>
    </row>
    <row r="3" spans="1:7" ht="18" customHeight="1" x14ac:dyDescent="0.25">
      <c r="A3" s="254" t="s">
        <v>18</v>
      </c>
      <c r="B3" s="241"/>
      <c r="C3" s="241"/>
      <c r="D3" s="241"/>
      <c r="E3" s="241"/>
      <c r="F3" s="241"/>
      <c r="G3" s="241"/>
    </row>
    <row r="4" spans="1:7" ht="18" x14ac:dyDescent="0.25">
      <c r="A4" s="14"/>
      <c r="B4" s="14"/>
      <c r="C4" s="14"/>
      <c r="D4" s="14"/>
      <c r="E4" s="14"/>
      <c r="F4" s="14"/>
      <c r="G4" s="169"/>
    </row>
    <row r="5" spans="1:7" ht="25.5" x14ac:dyDescent="0.25">
      <c r="A5" s="269" t="s">
        <v>20</v>
      </c>
      <c r="B5" s="270"/>
      <c r="C5" s="271"/>
      <c r="D5" s="12" t="s">
        <v>21</v>
      </c>
      <c r="E5" s="13" t="s">
        <v>187</v>
      </c>
      <c r="F5" s="13" t="s">
        <v>188</v>
      </c>
      <c r="G5" s="170" t="s">
        <v>176</v>
      </c>
    </row>
    <row r="6" spans="1:7" ht="15" customHeight="1" x14ac:dyDescent="0.25">
      <c r="A6" s="260" t="s">
        <v>81</v>
      </c>
      <c r="B6" s="261"/>
      <c r="C6" s="262"/>
      <c r="D6" s="40" t="s">
        <v>90</v>
      </c>
      <c r="E6" s="4"/>
      <c r="F6" s="4"/>
      <c r="G6" s="159"/>
    </row>
    <row r="7" spans="1:7" x14ac:dyDescent="0.25">
      <c r="A7" s="260" t="s">
        <v>82</v>
      </c>
      <c r="B7" s="261"/>
      <c r="C7" s="262"/>
      <c r="D7" s="40" t="s">
        <v>89</v>
      </c>
      <c r="E7" s="4"/>
      <c r="F7" s="4"/>
      <c r="G7" s="159"/>
    </row>
    <row r="8" spans="1:7" ht="15" customHeight="1" x14ac:dyDescent="0.25">
      <c r="A8" s="257" t="s">
        <v>83</v>
      </c>
      <c r="B8" s="258"/>
      <c r="C8" s="259"/>
      <c r="D8" s="35" t="s">
        <v>84</v>
      </c>
      <c r="E8" s="4"/>
      <c r="F8" s="4"/>
      <c r="G8" s="159"/>
    </row>
    <row r="9" spans="1:7" s="27" customFormat="1" x14ac:dyDescent="0.25">
      <c r="A9" s="260">
        <v>3</v>
      </c>
      <c r="B9" s="261"/>
      <c r="C9" s="262"/>
      <c r="D9" s="81" t="s">
        <v>15</v>
      </c>
      <c r="E9" s="26">
        <v>53146</v>
      </c>
      <c r="F9" s="26">
        <v>56026</v>
      </c>
      <c r="G9" s="171">
        <v>105.41</v>
      </c>
    </row>
    <row r="10" spans="1:7" x14ac:dyDescent="0.25">
      <c r="A10" s="154">
        <v>31</v>
      </c>
      <c r="B10" s="155"/>
      <c r="C10" s="156"/>
      <c r="D10" s="104" t="s">
        <v>16</v>
      </c>
      <c r="E10" s="105"/>
      <c r="F10" s="105">
        <v>10</v>
      </c>
      <c r="G10" s="172"/>
    </row>
    <row r="11" spans="1:7" x14ac:dyDescent="0.25">
      <c r="A11" s="109">
        <v>313</v>
      </c>
      <c r="B11" s="110"/>
      <c r="C11" s="111"/>
      <c r="D11" s="112" t="s">
        <v>153</v>
      </c>
      <c r="E11" s="113"/>
      <c r="F11" s="113">
        <v>10</v>
      </c>
      <c r="G11" s="173"/>
    </row>
    <row r="12" spans="1:7" x14ac:dyDescent="0.25">
      <c r="A12" s="82">
        <v>3132</v>
      </c>
      <c r="B12" s="83"/>
      <c r="C12" s="84"/>
      <c r="D12" s="78" t="s">
        <v>154</v>
      </c>
      <c r="E12" s="4"/>
      <c r="F12" s="4">
        <v>10</v>
      </c>
      <c r="G12" s="159"/>
    </row>
    <row r="13" spans="1:7" x14ac:dyDescent="0.25">
      <c r="A13" s="266">
        <v>32</v>
      </c>
      <c r="B13" s="267"/>
      <c r="C13" s="268"/>
      <c r="D13" s="104" t="s">
        <v>22</v>
      </c>
      <c r="E13" s="105">
        <f>E14+E18+E25+E34</f>
        <v>51946</v>
      </c>
      <c r="F13" s="105">
        <f>F14+F18+F25+F34</f>
        <v>54817.270000000004</v>
      </c>
      <c r="G13" s="172">
        <v>105.52</v>
      </c>
    </row>
    <row r="14" spans="1:7" x14ac:dyDescent="0.25">
      <c r="A14" s="109">
        <v>321</v>
      </c>
      <c r="B14" s="110"/>
      <c r="C14" s="111"/>
      <c r="D14" s="112" t="s">
        <v>144</v>
      </c>
      <c r="E14" s="113">
        <f>SUM(E15:E17)</f>
        <v>4600</v>
      </c>
      <c r="F14" s="113">
        <f>SUM(F15:F17)</f>
        <v>4992.12</v>
      </c>
      <c r="G14" s="173">
        <v>108.52</v>
      </c>
    </row>
    <row r="15" spans="1:7" x14ac:dyDescent="0.25">
      <c r="A15" s="51"/>
      <c r="B15" s="52">
        <v>3211</v>
      </c>
      <c r="C15" s="53"/>
      <c r="D15" s="50" t="s">
        <v>56</v>
      </c>
      <c r="E15" s="4">
        <v>2000</v>
      </c>
      <c r="F15" s="4">
        <v>2539.12</v>
      </c>
      <c r="G15" s="159">
        <v>126.95</v>
      </c>
    </row>
    <row r="16" spans="1:7" x14ac:dyDescent="0.25">
      <c r="A16" s="51"/>
      <c r="B16" s="52">
        <v>3213</v>
      </c>
      <c r="C16" s="53"/>
      <c r="D16" s="50" t="s">
        <v>58</v>
      </c>
      <c r="E16" s="4">
        <v>300</v>
      </c>
      <c r="F16" s="4">
        <v>135</v>
      </c>
      <c r="G16" s="159">
        <v>45</v>
      </c>
    </row>
    <row r="17" spans="1:7" x14ac:dyDescent="0.25">
      <c r="A17" s="51"/>
      <c r="B17" s="52">
        <v>3214</v>
      </c>
      <c r="C17" s="53"/>
      <c r="D17" s="50" t="s">
        <v>59</v>
      </c>
      <c r="E17" s="4">
        <v>2300</v>
      </c>
      <c r="F17" s="4">
        <v>2318</v>
      </c>
      <c r="G17" s="159">
        <v>100.78</v>
      </c>
    </row>
    <row r="18" spans="1:7" x14ac:dyDescent="0.25">
      <c r="A18" s="109">
        <v>322</v>
      </c>
      <c r="B18" s="110"/>
      <c r="C18" s="111"/>
      <c r="D18" s="112" t="s">
        <v>145</v>
      </c>
      <c r="E18" s="113">
        <f>SUM(E19:E24)</f>
        <v>20642</v>
      </c>
      <c r="F18" s="113">
        <f>SUM(F19:F24)</f>
        <v>27389.940000000002</v>
      </c>
      <c r="G18" s="173">
        <v>132.69</v>
      </c>
    </row>
    <row r="19" spans="1:7" x14ac:dyDescent="0.25">
      <c r="A19" s="51"/>
      <c r="B19" s="52">
        <v>3221</v>
      </c>
      <c r="C19" s="53"/>
      <c r="D19" s="50" t="s">
        <v>60</v>
      </c>
      <c r="E19" s="4">
        <v>2042</v>
      </c>
      <c r="F19" s="4">
        <v>7241.12</v>
      </c>
      <c r="G19" s="159">
        <v>354.6</v>
      </c>
    </row>
    <row r="20" spans="1:7" x14ac:dyDescent="0.25">
      <c r="A20" s="51"/>
      <c r="B20" s="52">
        <v>3222</v>
      </c>
      <c r="C20" s="53"/>
      <c r="D20" s="50" t="s">
        <v>108</v>
      </c>
      <c r="E20" s="4">
        <v>1000</v>
      </c>
      <c r="F20" s="4">
        <v>737.83</v>
      </c>
      <c r="G20" s="159">
        <v>73.78</v>
      </c>
    </row>
    <row r="21" spans="1:7" x14ac:dyDescent="0.25">
      <c r="A21" s="51"/>
      <c r="B21" s="52">
        <v>3223</v>
      </c>
      <c r="C21" s="53"/>
      <c r="D21" s="50" t="s">
        <v>61</v>
      </c>
      <c r="E21" s="4">
        <v>15000</v>
      </c>
      <c r="F21" s="4">
        <v>17623.740000000002</v>
      </c>
      <c r="G21" s="159">
        <v>117.49</v>
      </c>
    </row>
    <row r="22" spans="1:7" x14ac:dyDescent="0.25">
      <c r="A22" s="51"/>
      <c r="B22" s="52">
        <v>3224</v>
      </c>
      <c r="C22" s="53"/>
      <c r="D22" s="50" t="s">
        <v>111</v>
      </c>
      <c r="E22" s="4">
        <v>1500</v>
      </c>
      <c r="F22" s="4">
        <v>1228.22</v>
      </c>
      <c r="G22" s="159">
        <v>81.88</v>
      </c>
    </row>
    <row r="23" spans="1:7" x14ac:dyDescent="0.25">
      <c r="A23" s="51"/>
      <c r="B23" s="52">
        <v>3225</v>
      </c>
      <c r="C23" s="53"/>
      <c r="D23" s="50" t="s">
        <v>77</v>
      </c>
      <c r="E23" s="4">
        <v>900</v>
      </c>
      <c r="F23" s="4">
        <v>403.25</v>
      </c>
      <c r="G23" s="159">
        <v>44.8</v>
      </c>
    </row>
    <row r="24" spans="1:7" x14ac:dyDescent="0.25">
      <c r="A24" s="51"/>
      <c r="B24" s="52">
        <v>3227</v>
      </c>
      <c r="C24" s="53"/>
      <c r="D24" s="50" t="s">
        <v>63</v>
      </c>
      <c r="E24" s="4">
        <v>200</v>
      </c>
      <c r="F24" s="4">
        <v>155.78</v>
      </c>
      <c r="G24" s="159">
        <v>77.89</v>
      </c>
    </row>
    <row r="25" spans="1:7" x14ac:dyDescent="0.25">
      <c r="A25" s="109">
        <v>323</v>
      </c>
      <c r="B25" s="110"/>
      <c r="C25" s="111"/>
      <c r="D25" s="112" t="s">
        <v>146</v>
      </c>
      <c r="E25" s="113">
        <f>SUM(E26:E33)</f>
        <v>26250</v>
      </c>
      <c r="F25" s="113">
        <f>SUM(F26:F33)</f>
        <v>21828.07</v>
      </c>
      <c r="G25" s="173">
        <v>83.15</v>
      </c>
    </row>
    <row r="26" spans="1:7" x14ac:dyDescent="0.25">
      <c r="A26" s="51"/>
      <c r="B26" s="52">
        <v>3231</v>
      </c>
      <c r="C26" s="53"/>
      <c r="D26" s="50" t="s">
        <v>110</v>
      </c>
      <c r="E26" s="4">
        <v>1450</v>
      </c>
      <c r="F26" s="4">
        <v>1391.07</v>
      </c>
      <c r="G26" s="159">
        <v>95.93</v>
      </c>
    </row>
    <row r="27" spans="1:7" x14ac:dyDescent="0.25">
      <c r="A27" s="51"/>
      <c r="B27" s="52">
        <v>3232</v>
      </c>
      <c r="C27" s="53"/>
      <c r="D27" s="50" t="s">
        <v>65</v>
      </c>
      <c r="E27" s="4">
        <v>9000</v>
      </c>
      <c r="F27" s="4">
        <v>7574.45</v>
      </c>
      <c r="G27" s="159">
        <v>84.16</v>
      </c>
    </row>
    <row r="28" spans="1:7" x14ac:dyDescent="0.25">
      <c r="A28" s="51"/>
      <c r="B28" s="52">
        <v>3234</v>
      </c>
      <c r="C28" s="53"/>
      <c r="D28" s="50" t="s">
        <v>67</v>
      </c>
      <c r="E28" s="4">
        <v>5800</v>
      </c>
      <c r="F28" s="4">
        <v>6986.99</v>
      </c>
      <c r="G28" s="159">
        <v>120.46</v>
      </c>
    </row>
    <row r="29" spans="1:7" x14ac:dyDescent="0.25">
      <c r="A29" s="51"/>
      <c r="B29" s="52">
        <v>3235</v>
      </c>
      <c r="C29" s="53"/>
      <c r="D29" s="50" t="s">
        <v>68</v>
      </c>
      <c r="E29" s="4">
        <v>650</v>
      </c>
      <c r="F29" s="4"/>
      <c r="G29" s="159"/>
    </row>
    <row r="30" spans="1:7" x14ac:dyDescent="0.25">
      <c r="A30" s="51"/>
      <c r="B30" s="52">
        <v>3236</v>
      </c>
      <c r="C30" s="53"/>
      <c r="D30" s="50" t="s">
        <v>69</v>
      </c>
      <c r="E30" s="4">
        <v>3700</v>
      </c>
      <c r="F30" s="4">
        <v>3478.13</v>
      </c>
      <c r="G30" s="159">
        <v>94</v>
      </c>
    </row>
    <row r="31" spans="1:7" x14ac:dyDescent="0.25">
      <c r="A31" s="51"/>
      <c r="B31" s="52">
        <v>3237</v>
      </c>
      <c r="C31" s="53"/>
      <c r="D31" s="50" t="s">
        <v>70</v>
      </c>
      <c r="E31" s="4">
        <v>300</v>
      </c>
      <c r="F31" s="4">
        <v>561.75</v>
      </c>
      <c r="G31" s="159">
        <v>187.25</v>
      </c>
    </row>
    <row r="32" spans="1:7" x14ac:dyDescent="0.25">
      <c r="A32" s="51"/>
      <c r="B32" s="52">
        <v>3238</v>
      </c>
      <c r="C32" s="53"/>
      <c r="D32" s="50" t="s">
        <v>71</v>
      </c>
      <c r="E32" s="4">
        <v>1650</v>
      </c>
      <c r="F32" s="4">
        <v>1637.68</v>
      </c>
      <c r="G32" s="159">
        <v>99.25</v>
      </c>
    </row>
    <row r="33" spans="1:7" x14ac:dyDescent="0.25">
      <c r="A33" s="51"/>
      <c r="B33" s="52">
        <v>3239</v>
      </c>
      <c r="C33" s="53"/>
      <c r="D33" s="50" t="s">
        <v>73</v>
      </c>
      <c r="E33" s="4">
        <v>3700</v>
      </c>
      <c r="F33" s="4">
        <v>198</v>
      </c>
      <c r="G33" s="159">
        <v>5.35</v>
      </c>
    </row>
    <row r="34" spans="1:7" x14ac:dyDescent="0.25">
      <c r="A34" s="109">
        <v>329</v>
      </c>
      <c r="B34" s="110"/>
      <c r="C34" s="111"/>
      <c r="D34" s="112" t="s">
        <v>147</v>
      </c>
      <c r="E34" s="113">
        <f>SUM(E35:E37)</f>
        <v>454</v>
      </c>
      <c r="F34" s="113">
        <f>SUM(F35:F37)</f>
        <v>607.1400000000001</v>
      </c>
      <c r="G34" s="173">
        <v>133.69999999999999</v>
      </c>
    </row>
    <row r="35" spans="1:7" x14ac:dyDescent="0.25">
      <c r="A35" s="51"/>
      <c r="B35" s="52">
        <v>3294</v>
      </c>
      <c r="C35" s="53"/>
      <c r="D35" s="50" t="s">
        <v>75</v>
      </c>
      <c r="E35" s="4">
        <v>220</v>
      </c>
      <c r="F35" s="4">
        <v>208.09</v>
      </c>
      <c r="G35" s="159">
        <v>94.58</v>
      </c>
    </row>
    <row r="36" spans="1:7" x14ac:dyDescent="0.25">
      <c r="A36" s="82"/>
      <c r="B36" s="83">
        <v>3295</v>
      </c>
      <c r="C36" s="84"/>
      <c r="D36" s="78" t="s">
        <v>74</v>
      </c>
      <c r="E36" s="4">
        <v>234</v>
      </c>
      <c r="F36" s="4">
        <v>88.25</v>
      </c>
      <c r="G36" s="159">
        <v>37.71</v>
      </c>
    </row>
    <row r="37" spans="1:7" x14ac:dyDescent="0.25">
      <c r="A37" s="51"/>
      <c r="B37" s="52">
        <v>3299</v>
      </c>
      <c r="C37" s="53"/>
      <c r="D37" s="50" t="s">
        <v>148</v>
      </c>
      <c r="E37" s="4"/>
      <c r="F37" s="4">
        <v>310.8</v>
      </c>
      <c r="G37" s="159"/>
    </row>
    <row r="38" spans="1:7" x14ac:dyDescent="0.25">
      <c r="A38" s="106">
        <v>34</v>
      </c>
      <c r="B38" s="107"/>
      <c r="C38" s="108"/>
      <c r="D38" s="104" t="s">
        <v>49</v>
      </c>
      <c r="E38" s="105">
        <v>1200</v>
      </c>
      <c r="F38" s="105">
        <f>SUM(F39)</f>
        <v>1199.04</v>
      </c>
      <c r="G38" s="172">
        <v>99.91</v>
      </c>
    </row>
    <row r="39" spans="1:7" x14ac:dyDescent="0.25">
      <c r="A39" s="109">
        <v>343</v>
      </c>
      <c r="B39" s="110"/>
      <c r="C39" s="111"/>
      <c r="D39" s="112" t="s">
        <v>149</v>
      </c>
      <c r="E39" s="113">
        <v>1200</v>
      </c>
      <c r="F39" s="113">
        <f>SUM(F40:F41)</f>
        <v>1199.04</v>
      </c>
      <c r="G39" s="173">
        <v>99.91</v>
      </c>
    </row>
    <row r="40" spans="1:7" s="187" customFormat="1" x14ac:dyDescent="0.25">
      <c r="A40" s="82"/>
      <c r="B40" s="83">
        <v>3431</v>
      </c>
      <c r="C40" s="84"/>
      <c r="D40" s="78" t="s">
        <v>102</v>
      </c>
      <c r="E40" s="4">
        <v>1200</v>
      </c>
      <c r="F40" s="4">
        <v>864.94</v>
      </c>
      <c r="G40" s="159">
        <v>72.069999999999993</v>
      </c>
    </row>
    <row r="41" spans="1:7" x14ac:dyDescent="0.25">
      <c r="A41" s="44"/>
      <c r="B41" s="45">
        <v>3434</v>
      </c>
      <c r="C41" s="46"/>
      <c r="D41" s="48" t="s">
        <v>178</v>
      </c>
      <c r="E41" s="4"/>
      <c r="F41" s="4">
        <v>334.1</v>
      </c>
      <c r="G41" s="159"/>
    </row>
    <row r="42" spans="1:7" ht="45" x14ac:dyDescent="0.25">
      <c r="A42" s="260" t="s">
        <v>150</v>
      </c>
      <c r="B42" s="261"/>
      <c r="C42" s="262"/>
      <c r="D42" s="114" t="s">
        <v>151</v>
      </c>
      <c r="E42" s="4"/>
      <c r="F42" s="4"/>
      <c r="G42" s="159"/>
    </row>
    <row r="43" spans="1:7" ht="15" customHeight="1" x14ac:dyDescent="0.25">
      <c r="A43" s="257" t="s">
        <v>93</v>
      </c>
      <c r="B43" s="258"/>
      <c r="C43" s="259"/>
      <c r="D43" s="74" t="s">
        <v>13</v>
      </c>
      <c r="E43" s="4"/>
      <c r="F43" s="4"/>
      <c r="G43" s="159"/>
    </row>
    <row r="44" spans="1:7" s="27" customFormat="1" x14ac:dyDescent="0.25">
      <c r="A44" s="75">
        <v>3</v>
      </c>
      <c r="B44" s="76"/>
      <c r="C44" s="77"/>
      <c r="D44" s="81" t="s">
        <v>15</v>
      </c>
      <c r="E44" s="26">
        <v>530</v>
      </c>
      <c r="F44" s="26">
        <v>472</v>
      </c>
      <c r="G44" s="171">
        <v>89.06</v>
      </c>
    </row>
    <row r="45" spans="1:7" x14ac:dyDescent="0.25">
      <c r="A45" s="106">
        <v>31</v>
      </c>
      <c r="B45" s="107"/>
      <c r="C45" s="108"/>
      <c r="D45" s="104" t="s">
        <v>16</v>
      </c>
      <c r="E45" s="105">
        <v>520</v>
      </c>
      <c r="F45" s="105">
        <v>468</v>
      </c>
      <c r="G45" s="172">
        <v>90</v>
      </c>
    </row>
    <row r="46" spans="1:7" x14ac:dyDescent="0.25">
      <c r="A46" s="109">
        <v>311</v>
      </c>
      <c r="B46" s="110"/>
      <c r="C46" s="111"/>
      <c r="D46" s="112" t="s">
        <v>152</v>
      </c>
      <c r="E46" s="113">
        <v>340</v>
      </c>
      <c r="F46" s="113">
        <v>290.43</v>
      </c>
      <c r="G46" s="173">
        <v>85.29</v>
      </c>
    </row>
    <row r="47" spans="1:7" x14ac:dyDescent="0.25">
      <c r="A47" s="82">
        <v>3111</v>
      </c>
      <c r="B47" s="83"/>
      <c r="C47" s="84"/>
      <c r="D47" s="78" t="s">
        <v>51</v>
      </c>
      <c r="E47" s="4">
        <v>340</v>
      </c>
      <c r="F47" s="4">
        <v>290.43</v>
      </c>
      <c r="G47" s="159">
        <v>85.29</v>
      </c>
    </row>
    <row r="48" spans="1:7" x14ac:dyDescent="0.25">
      <c r="A48" s="109">
        <v>312</v>
      </c>
      <c r="B48" s="110"/>
      <c r="C48" s="111"/>
      <c r="D48" s="112" t="s">
        <v>54</v>
      </c>
      <c r="E48" s="113">
        <v>130</v>
      </c>
      <c r="F48" s="113">
        <v>130</v>
      </c>
      <c r="G48" s="173">
        <v>100</v>
      </c>
    </row>
    <row r="49" spans="1:7" x14ac:dyDescent="0.25">
      <c r="A49" s="82">
        <v>3121</v>
      </c>
      <c r="B49" s="83"/>
      <c r="C49" s="84"/>
      <c r="D49" s="78" t="s">
        <v>54</v>
      </c>
      <c r="E49" s="4">
        <v>130</v>
      </c>
      <c r="F49" s="4">
        <v>130</v>
      </c>
      <c r="G49" s="159">
        <v>100</v>
      </c>
    </row>
    <row r="50" spans="1:7" x14ac:dyDescent="0.25">
      <c r="A50" s="109">
        <v>313</v>
      </c>
      <c r="B50" s="110"/>
      <c r="C50" s="111"/>
      <c r="D50" s="112" t="s">
        <v>153</v>
      </c>
      <c r="E50" s="113">
        <v>50</v>
      </c>
      <c r="F50" s="113">
        <v>47.64</v>
      </c>
      <c r="G50" s="173">
        <v>95.28</v>
      </c>
    </row>
    <row r="51" spans="1:7" x14ac:dyDescent="0.25">
      <c r="A51" s="82">
        <v>3132</v>
      </c>
      <c r="B51" s="83"/>
      <c r="C51" s="84"/>
      <c r="D51" s="78" t="s">
        <v>154</v>
      </c>
      <c r="E51" s="4">
        <v>50</v>
      </c>
      <c r="F51" s="4">
        <v>47.64</v>
      </c>
      <c r="G51" s="159">
        <v>95.28</v>
      </c>
    </row>
    <row r="52" spans="1:7" x14ac:dyDescent="0.25">
      <c r="A52" s="106">
        <v>32</v>
      </c>
      <c r="B52" s="107"/>
      <c r="C52" s="108"/>
      <c r="D52" s="104" t="s">
        <v>22</v>
      </c>
      <c r="E52" s="105">
        <v>10</v>
      </c>
      <c r="F52" s="105">
        <v>4</v>
      </c>
      <c r="G52" s="172">
        <v>40</v>
      </c>
    </row>
    <row r="53" spans="1:7" x14ac:dyDescent="0.25">
      <c r="A53" s="109">
        <v>321</v>
      </c>
      <c r="B53" s="110"/>
      <c r="C53" s="111"/>
      <c r="D53" s="112" t="s">
        <v>144</v>
      </c>
      <c r="E53" s="113">
        <v>10</v>
      </c>
      <c r="F53" s="113">
        <v>4</v>
      </c>
      <c r="G53" s="173">
        <v>40</v>
      </c>
    </row>
    <row r="54" spans="1:7" ht="25.5" x14ac:dyDescent="0.25">
      <c r="A54" s="82">
        <v>3212</v>
      </c>
      <c r="B54" s="83"/>
      <c r="C54" s="84"/>
      <c r="D54" s="78" t="s">
        <v>155</v>
      </c>
      <c r="E54" s="4">
        <v>10</v>
      </c>
      <c r="F54" s="4">
        <v>4</v>
      </c>
      <c r="G54" s="159">
        <v>40</v>
      </c>
    </row>
    <row r="55" spans="1:7" x14ac:dyDescent="0.25">
      <c r="A55" s="257" t="s">
        <v>86</v>
      </c>
      <c r="B55" s="258"/>
      <c r="C55" s="259"/>
      <c r="D55" s="74" t="s">
        <v>87</v>
      </c>
      <c r="E55" s="4"/>
      <c r="F55" s="4"/>
      <c r="G55" s="159"/>
    </row>
    <row r="56" spans="1:7" x14ac:dyDescent="0.25">
      <c r="A56" s="75">
        <v>3</v>
      </c>
      <c r="B56" s="76"/>
      <c r="C56" s="77"/>
      <c r="D56" s="81" t="s">
        <v>15</v>
      </c>
      <c r="E56" s="26">
        <v>3870</v>
      </c>
      <c r="F56" s="26">
        <v>3348.67</v>
      </c>
      <c r="G56" s="171">
        <v>86.52</v>
      </c>
    </row>
    <row r="57" spans="1:7" x14ac:dyDescent="0.25">
      <c r="A57" s="106">
        <v>31</v>
      </c>
      <c r="B57" s="107"/>
      <c r="C57" s="108"/>
      <c r="D57" s="104" t="s">
        <v>16</v>
      </c>
      <c r="E57" s="105">
        <v>3840</v>
      </c>
      <c r="F57" s="105">
        <v>3312.67</v>
      </c>
      <c r="G57" s="172">
        <v>86.27</v>
      </c>
    </row>
    <row r="58" spans="1:7" x14ac:dyDescent="0.25">
      <c r="A58" s="109">
        <v>311</v>
      </c>
      <c r="B58" s="110"/>
      <c r="C58" s="111"/>
      <c r="D58" s="112" t="s">
        <v>152</v>
      </c>
      <c r="E58" s="113">
        <v>3080</v>
      </c>
      <c r="F58" s="113">
        <v>2613.87</v>
      </c>
      <c r="G58" s="173">
        <v>84.86</v>
      </c>
    </row>
    <row r="59" spans="1:7" x14ac:dyDescent="0.25">
      <c r="A59" s="82">
        <v>3111</v>
      </c>
      <c r="B59" s="83"/>
      <c r="C59" s="84"/>
      <c r="D59" s="78" t="s">
        <v>51</v>
      </c>
      <c r="E59" s="4">
        <v>3080</v>
      </c>
      <c r="F59" s="4">
        <v>2613.87</v>
      </c>
      <c r="G59" s="159">
        <v>84.86</v>
      </c>
    </row>
    <row r="60" spans="1:7" x14ac:dyDescent="0.25">
      <c r="A60" s="109">
        <v>312</v>
      </c>
      <c r="B60" s="110"/>
      <c r="C60" s="111"/>
      <c r="D60" s="112" t="s">
        <v>54</v>
      </c>
      <c r="E60" s="113">
        <v>270</v>
      </c>
      <c r="F60" s="113">
        <v>270</v>
      </c>
      <c r="G60" s="173">
        <v>100</v>
      </c>
    </row>
    <row r="61" spans="1:7" x14ac:dyDescent="0.25">
      <c r="A61" s="82">
        <v>3121</v>
      </c>
      <c r="B61" s="83"/>
      <c r="C61" s="84"/>
      <c r="D61" s="78" t="s">
        <v>54</v>
      </c>
      <c r="E61" s="4">
        <v>270</v>
      </c>
      <c r="F61" s="4">
        <v>270</v>
      </c>
      <c r="G61" s="159">
        <v>100</v>
      </c>
    </row>
    <row r="62" spans="1:7" x14ac:dyDescent="0.25">
      <c r="A62" s="109">
        <v>313</v>
      </c>
      <c r="B62" s="110"/>
      <c r="C62" s="111"/>
      <c r="D62" s="112" t="s">
        <v>153</v>
      </c>
      <c r="E62" s="113">
        <v>490</v>
      </c>
      <c r="F62" s="113">
        <v>428.8</v>
      </c>
      <c r="G62" s="173">
        <v>87.51</v>
      </c>
    </row>
    <row r="63" spans="1:7" x14ac:dyDescent="0.25">
      <c r="A63" s="82">
        <v>3132</v>
      </c>
      <c r="B63" s="83"/>
      <c r="C63" s="84"/>
      <c r="D63" s="78" t="s">
        <v>154</v>
      </c>
      <c r="E63" s="4">
        <v>490</v>
      </c>
      <c r="F63" s="4">
        <v>428.8</v>
      </c>
      <c r="G63" s="159">
        <v>87.51</v>
      </c>
    </row>
    <row r="64" spans="1:7" x14ac:dyDescent="0.25">
      <c r="A64" s="106">
        <v>32</v>
      </c>
      <c r="B64" s="107"/>
      <c r="C64" s="108"/>
      <c r="D64" s="104" t="s">
        <v>22</v>
      </c>
      <c r="E64" s="105">
        <v>30</v>
      </c>
      <c r="F64" s="105">
        <v>36</v>
      </c>
      <c r="G64" s="172">
        <v>120</v>
      </c>
    </row>
    <row r="65" spans="1:7" x14ac:dyDescent="0.25">
      <c r="A65" s="109">
        <v>321</v>
      </c>
      <c r="B65" s="110"/>
      <c r="C65" s="111"/>
      <c r="D65" s="112" t="s">
        <v>144</v>
      </c>
      <c r="E65" s="113">
        <v>30</v>
      </c>
      <c r="F65" s="113">
        <v>36</v>
      </c>
      <c r="G65" s="173">
        <v>120</v>
      </c>
    </row>
    <row r="66" spans="1:7" ht="25.5" x14ac:dyDescent="0.25">
      <c r="A66" s="82">
        <v>3212</v>
      </c>
      <c r="B66" s="83"/>
      <c r="C66" s="84"/>
      <c r="D66" s="78" t="s">
        <v>155</v>
      </c>
      <c r="E66" s="4">
        <v>30</v>
      </c>
      <c r="F66" s="4">
        <v>36</v>
      </c>
      <c r="G66" s="159">
        <v>120</v>
      </c>
    </row>
    <row r="67" spans="1:7" x14ac:dyDescent="0.25">
      <c r="A67" s="260" t="s">
        <v>81</v>
      </c>
      <c r="B67" s="261"/>
      <c r="C67" s="262"/>
      <c r="D67" s="40" t="s">
        <v>90</v>
      </c>
      <c r="E67" s="4"/>
      <c r="F67" s="4"/>
      <c r="G67" s="159"/>
    </row>
    <row r="68" spans="1:7" ht="24" customHeight="1" x14ac:dyDescent="0.25">
      <c r="A68" s="260" t="s">
        <v>104</v>
      </c>
      <c r="B68" s="261"/>
      <c r="C68" s="262"/>
      <c r="D68" s="40" t="s">
        <v>105</v>
      </c>
      <c r="E68" s="4"/>
      <c r="F68" s="4"/>
      <c r="G68" s="159"/>
    </row>
    <row r="69" spans="1:7" x14ac:dyDescent="0.25">
      <c r="A69" s="257" t="s">
        <v>93</v>
      </c>
      <c r="B69" s="258"/>
      <c r="C69" s="259"/>
      <c r="D69" s="35" t="s">
        <v>13</v>
      </c>
      <c r="E69" s="4"/>
      <c r="F69" s="4"/>
      <c r="G69" s="159"/>
    </row>
    <row r="70" spans="1:7" s="27" customFormat="1" x14ac:dyDescent="0.25">
      <c r="A70" s="75">
        <v>3</v>
      </c>
      <c r="B70" s="76"/>
      <c r="C70" s="77"/>
      <c r="D70" s="81" t="s">
        <v>15</v>
      </c>
      <c r="E70" s="26">
        <v>924</v>
      </c>
      <c r="F70" s="26">
        <v>868</v>
      </c>
      <c r="G70" s="171">
        <v>93.93</v>
      </c>
    </row>
    <row r="71" spans="1:7" x14ac:dyDescent="0.25">
      <c r="A71" s="106">
        <v>31</v>
      </c>
      <c r="B71" s="107"/>
      <c r="C71" s="108"/>
      <c r="D71" s="104" t="s">
        <v>16</v>
      </c>
      <c r="E71" s="105">
        <v>924</v>
      </c>
      <c r="F71" s="105">
        <v>868</v>
      </c>
      <c r="G71" s="172">
        <v>93.93</v>
      </c>
    </row>
    <row r="72" spans="1:7" x14ac:dyDescent="0.25">
      <c r="A72" s="109">
        <v>312</v>
      </c>
      <c r="B72" s="110"/>
      <c r="C72" s="111"/>
      <c r="D72" s="112" t="s">
        <v>54</v>
      </c>
      <c r="E72" s="113">
        <v>924</v>
      </c>
      <c r="F72" s="113">
        <v>868</v>
      </c>
      <c r="G72" s="173">
        <v>93.93</v>
      </c>
    </row>
    <row r="73" spans="1:7" x14ac:dyDescent="0.25">
      <c r="A73" s="44">
        <v>3121</v>
      </c>
      <c r="B73" s="45"/>
      <c r="C73" s="46"/>
      <c r="D73" s="48" t="s">
        <v>54</v>
      </c>
      <c r="E73" s="4">
        <v>924</v>
      </c>
      <c r="F73" s="4">
        <v>868</v>
      </c>
      <c r="G73" s="159">
        <v>93.93</v>
      </c>
    </row>
    <row r="74" spans="1:7" x14ac:dyDescent="0.25">
      <c r="A74" s="260" t="s">
        <v>85</v>
      </c>
      <c r="B74" s="261"/>
      <c r="C74" s="262"/>
      <c r="D74" s="40" t="s">
        <v>24</v>
      </c>
      <c r="E74" s="4"/>
      <c r="F74" s="4"/>
      <c r="G74" s="159"/>
    </row>
    <row r="75" spans="1:7" x14ac:dyDescent="0.25">
      <c r="A75" s="260" t="s">
        <v>156</v>
      </c>
      <c r="B75" s="261"/>
      <c r="C75" s="262"/>
      <c r="D75" s="40" t="s">
        <v>88</v>
      </c>
      <c r="E75" s="4"/>
      <c r="F75" s="4"/>
      <c r="G75" s="159"/>
    </row>
    <row r="76" spans="1:7" x14ac:dyDescent="0.25">
      <c r="A76" s="257" t="s">
        <v>86</v>
      </c>
      <c r="B76" s="258"/>
      <c r="C76" s="259"/>
      <c r="D76" s="35" t="s">
        <v>87</v>
      </c>
      <c r="E76" s="4"/>
      <c r="F76" s="4"/>
      <c r="G76" s="159"/>
    </row>
    <row r="77" spans="1:7" s="27" customFormat="1" x14ac:dyDescent="0.25">
      <c r="A77" s="75">
        <v>3</v>
      </c>
      <c r="B77" s="76"/>
      <c r="C77" s="77"/>
      <c r="D77" s="81" t="s">
        <v>15</v>
      </c>
      <c r="E77" s="26">
        <v>2000</v>
      </c>
      <c r="F77" s="26">
        <v>2564.36</v>
      </c>
      <c r="G77" s="171">
        <v>128.21</v>
      </c>
    </row>
    <row r="78" spans="1:7" x14ac:dyDescent="0.25">
      <c r="A78" s="106">
        <v>32</v>
      </c>
      <c r="B78" s="107"/>
      <c r="C78" s="108"/>
      <c r="D78" s="104" t="s">
        <v>22</v>
      </c>
      <c r="E78" s="105">
        <v>2000</v>
      </c>
      <c r="F78" s="105">
        <v>2564.36</v>
      </c>
      <c r="G78" s="172">
        <v>128.21</v>
      </c>
    </row>
    <row r="79" spans="1:7" x14ac:dyDescent="0.25">
      <c r="A79" s="109">
        <v>322</v>
      </c>
      <c r="B79" s="110"/>
      <c r="C79" s="111"/>
      <c r="D79" s="112" t="s">
        <v>145</v>
      </c>
      <c r="E79" s="113">
        <v>2000</v>
      </c>
      <c r="F79" s="113">
        <v>2564.36</v>
      </c>
      <c r="G79" s="173">
        <v>128.21</v>
      </c>
    </row>
    <row r="80" spans="1:7" x14ac:dyDescent="0.25">
      <c r="A80" s="44">
        <v>3222</v>
      </c>
      <c r="B80" s="45"/>
      <c r="C80" s="46"/>
      <c r="D80" s="48" t="s">
        <v>108</v>
      </c>
      <c r="E80" s="4">
        <v>2000</v>
      </c>
      <c r="F80" s="4">
        <v>2564.36</v>
      </c>
      <c r="G80" s="159">
        <v>128.21</v>
      </c>
    </row>
    <row r="81" spans="1:7" x14ac:dyDescent="0.25">
      <c r="A81" s="260" t="s">
        <v>81</v>
      </c>
      <c r="B81" s="261"/>
      <c r="C81" s="262"/>
      <c r="D81" s="40" t="s">
        <v>90</v>
      </c>
      <c r="E81" s="4"/>
      <c r="F81" s="4"/>
      <c r="G81" s="159"/>
    </row>
    <row r="82" spans="1:7" x14ac:dyDescent="0.25">
      <c r="A82" s="260" t="s">
        <v>91</v>
      </c>
      <c r="B82" s="261"/>
      <c r="C82" s="262"/>
      <c r="D82" s="40" t="s">
        <v>92</v>
      </c>
      <c r="E82" s="4"/>
      <c r="F82" s="4"/>
      <c r="G82" s="159"/>
    </row>
    <row r="83" spans="1:7" x14ac:dyDescent="0.25">
      <c r="A83" s="257" t="s">
        <v>93</v>
      </c>
      <c r="B83" s="258"/>
      <c r="C83" s="259"/>
      <c r="D83" s="35" t="s">
        <v>13</v>
      </c>
      <c r="E83" s="4"/>
      <c r="F83" s="4"/>
      <c r="G83" s="159"/>
    </row>
    <row r="84" spans="1:7" x14ac:dyDescent="0.25">
      <c r="A84" s="37">
        <v>3</v>
      </c>
      <c r="B84" s="38"/>
      <c r="C84" s="39"/>
      <c r="D84" s="36" t="s">
        <v>15</v>
      </c>
      <c r="E84" s="4"/>
      <c r="F84" s="4"/>
      <c r="G84" s="159"/>
    </row>
    <row r="85" spans="1:7" x14ac:dyDescent="0.25">
      <c r="A85" s="37">
        <v>31</v>
      </c>
      <c r="B85" s="38"/>
      <c r="C85" s="39"/>
      <c r="D85" s="36" t="s">
        <v>16</v>
      </c>
      <c r="E85" s="4"/>
      <c r="F85" s="4"/>
      <c r="G85" s="159"/>
    </row>
    <row r="86" spans="1:7" x14ac:dyDescent="0.25">
      <c r="A86" s="44"/>
      <c r="B86" s="45">
        <v>3111</v>
      </c>
      <c r="C86" s="46"/>
      <c r="D86" s="48" t="s">
        <v>51</v>
      </c>
      <c r="E86" s="4"/>
      <c r="F86" s="4"/>
      <c r="G86" s="159"/>
    </row>
    <row r="87" spans="1:7" ht="25.5" x14ac:dyDescent="0.25">
      <c r="A87" s="44"/>
      <c r="B87" s="45">
        <v>3132</v>
      </c>
      <c r="C87" s="46"/>
      <c r="D87" s="48" t="s">
        <v>103</v>
      </c>
      <c r="E87" s="4"/>
      <c r="F87" s="4"/>
      <c r="G87" s="159"/>
    </row>
    <row r="88" spans="1:7" x14ac:dyDescent="0.25">
      <c r="A88" s="44"/>
      <c r="B88" s="45"/>
      <c r="C88" s="46"/>
      <c r="D88" s="48"/>
      <c r="E88" s="4"/>
      <c r="F88" s="4"/>
      <c r="G88" s="159"/>
    </row>
    <row r="89" spans="1:7" x14ac:dyDescent="0.25">
      <c r="A89" s="260" t="s">
        <v>81</v>
      </c>
      <c r="B89" s="261"/>
      <c r="C89" s="262"/>
      <c r="D89" s="40" t="s">
        <v>90</v>
      </c>
      <c r="E89" s="4"/>
      <c r="F89" s="4"/>
      <c r="G89" s="159"/>
    </row>
    <row r="90" spans="1:7" ht="25.5" x14ac:dyDescent="0.25">
      <c r="A90" s="260" t="s">
        <v>157</v>
      </c>
      <c r="B90" s="261"/>
      <c r="C90" s="262"/>
      <c r="D90" s="40" t="s">
        <v>158</v>
      </c>
      <c r="E90" s="4"/>
      <c r="F90" s="4"/>
      <c r="G90" s="159"/>
    </row>
    <row r="91" spans="1:7" x14ac:dyDescent="0.25">
      <c r="A91" s="257" t="s">
        <v>94</v>
      </c>
      <c r="B91" s="258"/>
      <c r="C91" s="259"/>
      <c r="D91" s="35" t="s">
        <v>47</v>
      </c>
      <c r="E91" s="4"/>
      <c r="F91" s="4"/>
      <c r="G91" s="159"/>
    </row>
    <row r="92" spans="1:7" s="27" customFormat="1" ht="18" customHeight="1" x14ac:dyDescent="0.25">
      <c r="A92" s="79">
        <v>3</v>
      </c>
      <c r="B92" s="80"/>
      <c r="C92" s="81"/>
      <c r="D92" s="81" t="s">
        <v>15</v>
      </c>
      <c r="E92" s="26">
        <f>E93+E102+E116</f>
        <v>1258676</v>
      </c>
      <c r="F92" s="26">
        <v>1181344</v>
      </c>
      <c r="G92" s="171">
        <v>83.85</v>
      </c>
    </row>
    <row r="93" spans="1:7" x14ac:dyDescent="0.25">
      <c r="A93" s="106">
        <v>31</v>
      </c>
      <c r="B93" s="118"/>
      <c r="C93" s="119"/>
      <c r="D93" s="104" t="s">
        <v>16</v>
      </c>
      <c r="E93" s="105">
        <f>E94+E98+E100</f>
        <v>1158686</v>
      </c>
      <c r="F93" s="105">
        <f>F94+F98+F100</f>
        <v>1078533.6000000001</v>
      </c>
      <c r="G93" s="172">
        <v>93.08</v>
      </c>
    </row>
    <row r="94" spans="1:7" x14ac:dyDescent="0.25">
      <c r="A94" s="109">
        <v>311</v>
      </c>
      <c r="B94" s="117"/>
      <c r="C94" s="116"/>
      <c r="D94" s="112" t="s">
        <v>152</v>
      </c>
      <c r="E94" s="113">
        <f>E95+E96+E97</f>
        <v>966450</v>
      </c>
      <c r="F94" s="113">
        <f>SUM(F95:F97)</f>
        <v>889380.14</v>
      </c>
      <c r="G94" s="173">
        <v>92.02</v>
      </c>
    </row>
    <row r="95" spans="1:7" x14ac:dyDescent="0.25">
      <c r="A95" s="44"/>
      <c r="B95" s="47">
        <v>3111</v>
      </c>
      <c r="C95" s="49"/>
      <c r="D95" s="48" t="s">
        <v>51</v>
      </c>
      <c r="E95" s="4">
        <v>916580</v>
      </c>
      <c r="F95" s="4">
        <v>840785.75</v>
      </c>
      <c r="G95" s="159">
        <v>91.73</v>
      </c>
    </row>
    <row r="96" spans="1:7" x14ac:dyDescent="0.25">
      <c r="A96" s="44"/>
      <c r="B96" s="47">
        <v>3113</v>
      </c>
      <c r="C96" s="49"/>
      <c r="D96" s="48" t="s">
        <v>52</v>
      </c>
      <c r="E96" s="4">
        <v>20000</v>
      </c>
      <c r="F96" s="4">
        <v>19720.22</v>
      </c>
      <c r="G96" s="159">
        <v>98.6</v>
      </c>
    </row>
    <row r="97" spans="1:7" x14ac:dyDescent="0.25">
      <c r="A97" s="44"/>
      <c r="B97" s="47">
        <v>3114</v>
      </c>
      <c r="C97" s="49"/>
      <c r="D97" s="48" t="s">
        <v>53</v>
      </c>
      <c r="E97" s="4">
        <v>29870</v>
      </c>
      <c r="F97" s="4">
        <v>28874.17</v>
      </c>
      <c r="G97" s="159">
        <v>96.66</v>
      </c>
    </row>
    <row r="98" spans="1:7" x14ac:dyDescent="0.25">
      <c r="A98" s="109">
        <v>312</v>
      </c>
      <c r="B98" s="115"/>
      <c r="C98" s="116"/>
      <c r="D98" s="112" t="s">
        <v>54</v>
      </c>
      <c r="E98" s="113">
        <v>31806</v>
      </c>
      <c r="F98" s="113">
        <f>SUM(F99)</f>
        <v>41614.33</v>
      </c>
      <c r="G98" s="173">
        <v>130.83000000000001</v>
      </c>
    </row>
    <row r="99" spans="1:7" x14ac:dyDescent="0.25">
      <c r="A99" s="44"/>
      <c r="B99" s="47">
        <v>3121</v>
      </c>
      <c r="C99" s="49"/>
      <c r="D99" s="48" t="s">
        <v>54</v>
      </c>
      <c r="E99" s="4">
        <v>31806</v>
      </c>
      <c r="F99" s="4">
        <v>41614.33</v>
      </c>
      <c r="G99" s="159">
        <v>130.83000000000001</v>
      </c>
    </row>
    <row r="100" spans="1:7" x14ac:dyDescent="0.25">
      <c r="A100" s="109">
        <v>313</v>
      </c>
      <c r="B100" s="115"/>
      <c r="C100" s="116"/>
      <c r="D100" s="112" t="s">
        <v>153</v>
      </c>
      <c r="E100" s="113">
        <v>160430</v>
      </c>
      <c r="F100" s="113">
        <f>SUM(F101)</f>
        <v>147539.13</v>
      </c>
      <c r="G100" s="173">
        <v>91.96</v>
      </c>
    </row>
    <row r="101" spans="1:7" ht="25.5" x14ac:dyDescent="0.25">
      <c r="A101" s="44"/>
      <c r="B101" s="47">
        <v>3132</v>
      </c>
      <c r="C101" s="49"/>
      <c r="D101" s="48" t="s">
        <v>106</v>
      </c>
      <c r="E101" s="4">
        <v>160430</v>
      </c>
      <c r="F101" s="4">
        <v>147539.13</v>
      </c>
      <c r="G101" s="159">
        <v>91.96</v>
      </c>
    </row>
    <row r="102" spans="1:7" x14ac:dyDescent="0.25">
      <c r="A102" s="266">
        <v>32</v>
      </c>
      <c r="B102" s="267"/>
      <c r="C102" s="268"/>
      <c r="D102" s="104" t="s">
        <v>22</v>
      </c>
      <c r="E102" s="105">
        <f>E103+E106+E113</f>
        <v>99290</v>
      </c>
      <c r="F102" s="105">
        <f>F103+F106+F113+F110</f>
        <v>102090.29000000001</v>
      </c>
      <c r="G102" s="172">
        <v>102.82</v>
      </c>
    </row>
    <row r="103" spans="1:7" x14ac:dyDescent="0.25">
      <c r="A103" s="109">
        <v>321</v>
      </c>
      <c r="B103" s="110"/>
      <c r="C103" s="111"/>
      <c r="D103" s="112" t="s">
        <v>144</v>
      </c>
      <c r="E103" s="113">
        <f>SUM(E104:E105)</f>
        <v>38240</v>
      </c>
      <c r="F103" s="113">
        <f>SUM(F104:F105)</f>
        <v>35773.97</v>
      </c>
      <c r="G103" s="173">
        <v>93.55</v>
      </c>
    </row>
    <row r="104" spans="1:7" x14ac:dyDescent="0.25">
      <c r="A104" s="44"/>
      <c r="B104" s="45">
        <v>3211</v>
      </c>
      <c r="C104" s="46"/>
      <c r="D104" s="48" t="s">
        <v>56</v>
      </c>
      <c r="E104" s="4">
        <v>250</v>
      </c>
      <c r="F104" s="4"/>
      <c r="G104" s="159"/>
    </row>
    <row r="105" spans="1:7" x14ac:dyDescent="0.25">
      <c r="A105" s="44"/>
      <c r="B105" s="45">
        <v>3212</v>
      </c>
      <c r="C105" s="46"/>
      <c r="D105" s="48" t="s">
        <v>57</v>
      </c>
      <c r="E105" s="4">
        <v>37990</v>
      </c>
      <c r="F105" s="4">
        <v>35773.97</v>
      </c>
      <c r="G105" s="159">
        <v>94.16</v>
      </c>
    </row>
    <row r="106" spans="1:7" x14ac:dyDescent="0.25">
      <c r="A106" s="109">
        <v>322</v>
      </c>
      <c r="B106" s="110"/>
      <c r="C106" s="111"/>
      <c r="D106" s="112" t="s">
        <v>145</v>
      </c>
      <c r="E106" s="113">
        <f>SUM(E107:E108)</f>
        <v>59034</v>
      </c>
      <c r="F106" s="113">
        <f>SUM(F107:F109)</f>
        <v>61524.32</v>
      </c>
      <c r="G106" s="173">
        <v>104.21</v>
      </c>
    </row>
    <row r="107" spans="1:7" ht="25.5" x14ac:dyDescent="0.25">
      <c r="A107" s="44"/>
      <c r="B107" s="45">
        <v>3221</v>
      </c>
      <c r="C107" s="46"/>
      <c r="D107" s="48" t="s">
        <v>109</v>
      </c>
      <c r="E107" s="4">
        <v>19034</v>
      </c>
      <c r="F107" s="4">
        <v>14944.5</v>
      </c>
      <c r="G107" s="159">
        <v>78.510000000000005</v>
      </c>
    </row>
    <row r="108" spans="1:7" x14ac:dyDescent="0.25">
      <c r="A108" s="44"/>
      <c r="B108" s="45">
        <v>3222</v>
      </c>
      <c r="C108" s="46"/>
      <c r="D108" s="48" t="s">
        <v>108</v>
      </c>
      <c r="E108" s="4">
        <v>40000</v>
      </c>
      <c r="F108" s="4">
        <v>46025.73</v>
      </c>
      <c r="G108" s="159">
        <v>115.06</v>
      </c>
    </row>
    <row r="109" spans="1:7" x14ac:dyDescent="0.25">
      <c r="A109" s="82"/>
      <c r="B109" s="83">
        <v>3225</v>
      </c>
      <c r="C109" s="84"/>
      <c r="D109" s="78" t="s">
        <v>77</v>
      </c>
      <c r="E109" s="4"/>
      <c r="F109" s="4">
        <v>554.09</v>
      </c>
      <c r="G109" s="159"/>
    </row>
    <row r="110" spans="1:7" x14ac:dyDescent="0.25">
      <c r="A110" s="109">
        <v>323</v>
      </c>
      <c r="B110" s="110"/>
      <c r="C110" s="111"/>
      <c r="D110" s="112" t="s">
        <v>146</v>
      </c>
      <c r="E110" s="113"/>
      <c r="F110" s="113">
        <f>SUM(F111:F112)</f>
        <v>2408</v>
      </c>
      <c r="G110" s="173"/>
    </row>
    <row r="111" spans="1:7" x14ac:dyDescent="0.25">
      <c r="A111" s="82"/>
      <c r="B111" s="83">
        <v>3232</v>
      </c>
      <c r="C111" s="84"/>
      <c r="D111" s="78" t="s">
        <v>181</v>
      </c>
      <c r="E111" s="4"/>
      <c r="F111" s="4">
        <v>802</v>
      </c>
      <c r="G111" s="159"/>
    </row>
    <row r="112" spans="1:7" x14ac:dyDescent="0.25">
      <c r="A112" s="82"/>
      <c r="B112" s="83">
        <v>3239</v>
      </c>
      <c r="C112" s="84"/>
      <c r="D112" s="78" t="s">
        <v>182</v>
      </c>
      <c r="E112" s="4"/>
      <c r="F112" s="4">
        <v>1606</v>
      </c>
      <c r="G112" s="159"/>
    </row>
    <row r="113" spans="1:7" x14ac:dyDescent="0.25">
      <c r="A113" s="109">
        <v>329</v>
      </c>
      <c r="B113" s="110"/>
      <c r="C113" s="111"/>
      <c r="D113" s="112" t="s">
        <v>147</v>
      </c>
      <c r="E113" s="113">
        <v>2016</v>
      </c>
      <c r="F113" s="113">
        <f>SUM(F114:F115)</f>
        <v>2384</v>
      </c>
      <c r="G113" s="173">
        <v>118.25</v>
      </c>
    </row>
    <row r="114" spans="1:7" x14ac:dyDescent="0.25">
      <c r="A114" s="44"/>
      <c r="B114" s="45">
        <v>3295</v>
      </c>
      <c r="C114" s="46"/>
      <c r="D114" s="48" t="s">
        <v>74</v>
      </c>
      <c r="E114" s="4">
        <v>2016</v>
      </c>
      <c r="F114" s="4">
        <v>2156</v>
      </c>
      <c r="G114" s="159">
        <v>106.94</v>
      </c>
    </row>
    <row r="115" spans="1:7" x14ac:dyDescent="0.25">
      <c r="A115" s="44"/>
      <c r="B115" s="45">
        <v>3299</v>
      </c>
      <c r="C115" s="46"/>
      <c r="D115" s="48" t="s">
        <v>73</v>
      </c>
      <c r="E115" s="4"/>
      <c r="F115" s="4">
        <v>228</v>
      </c>
      <c r="G115" s="159"/>
    </row>
    <row r="116" spans="1:7" x14ac:dyDescent="0.25">
      <c r="A116" s="106">
        <v>37</v>
      </c>
      <c r="B116" s="107"/>
      <c r="C116" s="108"/>
      <c r="D116" s="104" t="s">
        <v>159</v>
      </c>
      <c r="E116" s="105">
        <v>700</v>
      </c>
      <c r="F116" s="105">
        <v>719.92</v>
      </c>
      <c r="G116" s="172">
        <v>102.84</v>
      </c>
    </row>
    <row r="117" spans="1:7" x14ac:dyDescent="0.25">
      <c r="A117" s="109">
        <v>372</v>
      </c>
      <c r="B117" s="110"/>
      <c r="C117" s="111"/>
      <c r="D117" s="112" t="s">
        <v>160</v>
      </c>
      <c r="E117" s="113">
        <v>700</v>
      </c>
      <c r="F117" s="113">
        <v>719.92</v>
      </c>
      <c r="G117" s="173">
        <v>102.84</v>
      </c>
    </row>
    <row r="118" spans="1:7" x14ac:dyDescent="0.25">
      <c r="A118" s="82"/>
      <c r="B118" s="83">
        <v>3729</v>
      </c>
      <c r="C118" s="84"/>
      <c r="D118" s="78" t="s">
        <v>139</v>
      </c>
      <c r="E118" s="4">
        <v>700</v>
      </c>
      <c r="F118" s="4">
        <v>719.92</v>
      </c>
      <c r="G118" s="159">
        <v>102.84</v>
      </c>
    </row>
    <row r="119" spans="1:7" x14ac:dyDescent="0.25">
      <c r="A119" s="257" t="s">
        <v>78</v>
      </c>
      <c r="B119" s="258"/>
      <c r="C119" s="259"/>
      <c r="D119" s="35" t="s">
        <v>95</v>
      </c>
      <c r="E119" s="4"/>
      <c r="F119" s="4"/>
      <c r="G119" s="159"/>
    </row>
    <row r="120" spans="1:7" s="27" customFormat="1" x14ac:dyDescent="0.25">
      <c r="A120" s="75">
        <v>3</v>
      </c>
      <c r="B120" s="76"/>
      <c r="C120" s="77"/>
      <c r="D120" s="81" t="s">
        <v>15</v>
      </c>
      <c r="E120" s="26">
        <v>23315</v>
      </c>
      <c r="F120" s="26">
        <f>F126+F145+F121</f>
        <v>21191</v>
      </c>
      <c r="G120" s="171">
        <v>90.88</v>
      </c>
    </row>
    <row r="121" spans="1:7" x14ac:dyDescent="0.25">
      <c r="A121" s="153">
        <v>31</v>
      </c>
      <c r="B121" s="118"/>
      <c r="C121" s="119"/>
      <c r="D121" s="104" t="s">
        <v>16</v>
      </c>
      <c r="E121" s="105"/>
      <c r="F121" s="105">
        <v>454</v>
      </c>
      <c r="G121" s="172"/>
    </row>
    <row r="122" spans="1:7" x14ac:dyDescent="0.25">
      <c r="A122" s="109">
        <v>311</v>
      </c>
      <c r="B122" s="117"/>
      <c r="C122" s="116"/>
      <c r="D122" s="112" t="s">
        <v>152</v>
      </c>
      <c r="E122" s="113"/>
      <c r="F122" s="113">
        <v>390</v>
      </c>
      <c r="G122" s="173"/>
    </row>
    <row r="123" spans="1:7" x14ac:dyDescent="0.25">
      <c r="A123" s="82"/>
      <c r="B123" s="47">
        <v>3111</v>
      </c>
      <c r="C123" s="152"/>
      <c r="D123" s="78" t="s">
        <v>51</v>
      </c>
      <c r="E123" s="4"/>
      <c r="F123" s="4">
        <v>390</v>
      </c>
      <c r="G123" s="159"/>
    </row>
    <row r="124" spans="1:7" x14ac:dyDescent="0.25">
      <c r="A124" s="109">
        <v>313</v>
      </c>
      <c r="B124" s="115"/>
      <c r="C124" s="116"/>
      <c r="D124" s="112" t="s">
        <v>153</v>
      </c>
      <c r="E124" s="113"/>
      <c r="F124" s="113">
        <v>64.349999999999994</v>
      </c>
      <c r="G124" s="173"/>
    </row>
    <row r="125" spans="1:7" ht="25.5" x14ac:dyDescent="0.25">
      <c r="A125" s="82"/>
      <c r="B125" s="47">
        <v>3132</v>
      </c>
      <c r="C125" s="152"/>
      <c r="D125" s="78" t="s">
        <v>106</v>
      </c>
      <c r="E125" s="4"/>
      <c r="F125" s="4">
        <v>64.349999999999994</v>
      </c>
      <c r="G125" s="159"/>
    </row>
    <row r="126" spans="1:7" x14ac:dyDescent="0.25">
      <c r="A126" s="106">
        <v>32</v>
      </c>
      <c r="B126" s="107"/>
      <c r="C126" s="108"/>
      <c r="D126" s="104" t="s">
        <v>22</v>
      </c>
      <c r="E126" s="105">
        <f>E127+E129+E134+E140</f>
        <v>22549</v>
      </c>
      <c r="F126" s="105">
        <v>19971</v>
      </c>
      <c r="G126" s="172">
        <v>88.56</v>
      </c>
    </row>
    <row r="127" spans="1:7" x14ac:dyDescent="0.25">
      <c r="A127" s="109">
        <v>321</v>
      </c>
      <c r="B127" s="110"/>
      <c r="C127" s="111"/>
      <c r="D127" s="112" t="s">
        <v>144</v>
      </c>
      <c r="E127" s="113">
        <v>1250</v>
      </c>
      <c r="F127" s="113">
        <v>840</v>
      </c>
      <c r="G127" s="173">
        <v>67.2</v>
      </c>
    </row>
    <row r="128" spans="1:7" x14ac:dyDescent="0.25">
      <c r="A128" s="51"/>
      <c r="B128" s="52">
        <v>3211</v>
      </c>
      <c r="C128" s="53"/>
      <c r="D128" s="50" t="s">
        <v>56</v>
      </c>
      <c r="E128" s="4">
        <v>1250</v>
      </c>
      <c r="F128" s="4">
        <v>840</v>
      </c>
      <c r="G128" s="159">
        <v>67.2</v>
      </c>
    </row>
    <row r="129" spans="1:7" x14ac:dyDescent="0.25">
      <c r="A129" s="109">
        <v>322</v>
      </c>
      <c r="B129" s="110"/>
      <c r="C129" s="111"/>
      <c r="D129" s="112" t="s">
        <v>145</v>
      </c>
      <c r="E129" s="113">
        <f>SUM(E130:E133)</f>
        <v>7474</v>
      </c>
      <c r="F129" s="113">
        <f>SUM(F130:F133)</f>
        <v>3416.94</v>
      </c>
      <c r="G129" s="173"/>
    </row>
    <row r="130" spans="1:7" x14ac:dyDescent="0.25">
      <c r="A130" s="51"/>
      <c r="B130" s="52">
        <v>3221</v>
      </c>
      <c r="C130" s="53"/>
      <c r="D130" s="50" t="s">
        <v>60</v>
      </c>
      <c r="E130" s="4">
        <v>3874</v>
      </c>
      <c r="F130" s="4">
        <v>2094.85</v>
      </c>
      <c r="G130" s="159">
        <v>54.07</v>
      </c>
    </row>
    <row r="131" spans="1:7" x14ac:dyDescent="0.25">
      <c r="A131" s="51"/>
      <c r="B131" s="52">
        <v>3222</v>
      </c>
      <c r="C131" s="53"/>
      <c r="D131" s="50" t="s">
        <v>108</v>
      </c>
      <c r="E131" s="4">
        <v>3000</v>
      </c>
      <c r="F131" s="4">
        <v>812.73</v>
      </c>
      <c r="G131" s="159">
        <v>27.09</v>
      </c>
    </row>
    <row r="132" spans="1:7" x14ac:dyDescent="0.25">
      <c r="A132" s="51"/>
      <c r="B132" s="52">
        <v>3224</v>
      </c>
      <c r="C132" s="53"/>
      <c r="D132" s="50" t="s">
        <v>111</v>
      </c>
      <c r="E132" s="4"/>
      <c r="F132" s="4"/>
      <c r="G132" s="159"/>
    </row>
    <row r="133" spans="1:7" x14ac:dyDescent="0.25">
      <c r="A133" s="82"/>
      <c r="B133" s="83">
        <v>3225</v>
      </c>
      <c r="C133" s="84"/>
      <c r="D133" s="78" t="s">
        <v>77</v>
      </c>
      <c r="E133" s="4">
        <v>600</v>
      </c>
      <c r="F133" s="4">
        <v>509.36</v>
      </c>
      <c r="G133" s="159">
        <v>84.89</v>
      </c>
    </row>
    <row r="134" spans="1:7" x14ac:dyDescent="0.25">
      <c r="A134" s="109">
        <v>323</v>
      </c>
      <c r="B134" s="110"/>
      <c r="C134" s="111"/>
      <c r="D134" s="112" t="s">
        <v>146</v>
      </c>
      <c r="E134" s="113">
        <f>SUM(E135:E139)</f>
        <v>9350</v>
      </c>
      <c r="F134" s="113">
        <f>SUM(F135:F139)</f>
        <v>12031.32</v>
      </c>
      <c r="G134" s="173"/>
    </row>
    <row r="135" spans="1:7" x14ac:dyDescent="0.25">
      <c r="A135" s="51"/>
      <c r="B135" s="52">
        <v>3231</v>
      </c>
      <c r="C135" s="53"/>
      <c r="D135" s="50" t="s">
        <v>110</v>
      </c>
      <c r="E135" s="4">
        <v>50</v>
      </c>
      <c r="F135" s="4">
        <v>24</v>
      </c>
      <c r="G135" s="159">
        <v>48</v>
      </c>
    </row>
    <row r="136" spans="1:7" x14ac:dyDescent="0.25">
      <c r="A136" s="44"/>
      <c r="B136" s="45">
        <v>3232</v>
      </c>
      <c r="C136" s="46"/>
      <c r="D136" s="48" t="s">
        <v>65</v>
      </c>
      <c r="E136" s="4"/>
      <c r="F136" s="4"/>
      <c r="G136" s="159"/>
    </row>
    <row r="137" spans="1:7" x14ac:dyDescent="0.25">
      <c r="A137" s="44"/>
      <c r="B137" s="45">
        <v>3235</v>
      </c>
      <c r="C137" s="46"/>
      <c r="D137" s="48" t="s">
        <v>68</v>
      </c>
      <c r="E137" s="4">
        <v>1000</v>
      </c>
      <c r="F137" s="4">
        <v>1817.32</v>
      </c>
      <c r="G137" s="159">
        <v>181.73</v>
      </c>
    </row>
    <row r="138" spans="1:7" x14ac:dyDescent="0.25">
      <c r="A138" s="44"/>
      <c r="B138" s="45">
        <v>3237</v>
      </c>
      <c r="C138" s="46"/>
      <c r="D138" s="48" t="s">
        <v>70</v>
      </c>
      <c r="E138" s="4"/>
      <c r="F138" s="4"/>
      <c r="G138" s="159"/>
    </row>
    <row r="139" spans="1:7" x14ac:dyDescent="0.25">
      <c r="A139" s="44"/>
      <c r="B139" s="45">
        <v>3239</v>
      </c>
      <c r="C139" s="46"/>
      <c r="D139" s="48" t="s">
        <v>72</v>
      </c>
      <c r="E139" s="4">
        <v>8300</v>
      </c>
      <c r="F139" s="4">
        <v>10190</v>
      </c>
      <c r="G139" s="159">
        <v>122.77</v>
      </c>
    </row>
    <row r="140" spans="1:7" x14ac:dyDescent="0.25">
      <c r="A140" s="109">
        <v>329</v>
      </c>
      <c r="B140" s="110"/>
      <c r="C140" s="111"/>
      <c r="D140" s="112" t="s">
        <v>147</v>
      </c>
      <c r="E140" s="113">
        <f>SUM(E141:E144)</f>
        <v>4475</v>
      </c>
      <c r="F140" s="113">
        <f>SUM(F141:F144)</f>
        <v>3682.56</v>
      </c>
      <c r="G140" s="173"/>
    </row>
    <row r="141" spans="1:7" x14ac:dyDescent="0.25">
      <c r="A141" s="44"/>
      <c r="B141" s="45">
        <v>3292</v>
      </c>
      <c r="C141" s="46"/>
      <c r="D141" s="48" t="s">
        <v>76</v>
      </c>
      <c r="E141" s="4">
        <v>760</v>
      </c>
      <c r="F141" s="4">
        <v>760</v>
      </c>
      <c r="G141" s="159">
        <v>100</v>
      </c>
    </row>
    <row r="142" spans="1:7" x14ac:dyDescent="0.25">
      <c r="A142" s="44"/>
      <c r="B142" s="45">
        <v>3294</v>
      </c>
      <c r="C142" s="46"/>
      <c r="D142" s="48" t="s">
        <v>75</v>
      </c>
      <c r="E142" s="4">
        <v>15</v>
      </c>
      <c r="F142" s="4">
        <v>25</v>
      </c>
      <c r="G142" s="159">
        <v>166.66</v>
      </c>
    </row>
    <row r="143" spans="1:7" x14ac:dyDescent="0.25">
      <c r="A143" s="44"/>
      <c r="B143" s="45">
        <v>3295</v>
      </c>
      <c r="C143" s="46"/>
      <c r="D143" s="48" t="s">
        <v>74</v>
      </c>
      <c r="E143" s="4"/>
      <c r="F143" s="4"/>
      <c r="G143" s="159"/>
    </row>
    <row r="144" spans="1:7" x14ac:dyDescent="0.25">
      <c r="A144" s="44"/>
      <c r="B144" s="45">
        <v>3299</v>
      </c>
      <c r="C144" s="46"/>
      <c r="D144" s="48" t="s">
        <v>73</v>
      </c>
      <c r="E144" s="4">
        <v>3700</v>
      </c>
      <c r="F144" s="4">
        <v>2897.56</v>
      </c>
      <c r="G144" s="159">
        <v>78.31</v>
      </c>
    </row>
    <row r="145" spans="1:7" x14ac:dyDescent="0.25">
      <c r="A145" s="106">
        <v>38</v>
      </c>
      <c r="B145" s="107"/>
      <c r="C145" s="108"/>
      <c r="D145" s="104" t="s">
        <v>148</v>
      </c>
      <c r="E145" s="105">
        <v>766</v>
      </c>
      <c r="F145" s="105">
        <v>766</v>
      </c>
      <c r="G145" s="172">
        <v>100</v>
      </c>
    </row>
    <row r="146" spans="1:7" x14ac:dyDescent="0.25">
      <c r="A146" s="109">
        <v>381</v>
      </c>
      <c r="B146" s="110"/>
      <c r="C146" s="111"/>
      <c r="D146" s="112" t="s">
        <v>161</v>
      </c>
      <c r="E146" s="113">
        <v>766</v>
      </c>
      <c r="F146" s="113">
        <v>766</v>
      </c>
      <c r="G146" s="173">
        <v>100</v>
      </c>
    </row>
    <row r="147" spans="1:7" x14ac:dyDescent="0.25">
      <c r="A147" s="82"/>
      <c r="B147" s="83">
        <v>3811</v>
      </c>
      <c r="C147" s="84"/>
      <c r="D147" s="78" t="s">
        <v>142</v>
      </c>
      <c r="E147" s="4">
        <v>766</v>
      </c>
      <c r="F147" s="4">
        <v>766</v>
      </c>
      <c r="G147" s="159">
        <v>100</v>
      </c>
    </row>
    <row r="148" spans="1:7" x14ac:dyDescent="0.25">
      <c r="A148" s="257" t="s">
        <v>96</v>
      </c>
      <c r="B148" s="258"/>
      <c r="C148" s="259"/>
      <c r="D148" s="35" t="s">
        <v>23</v>
      </c>
      <c r="E148" s="4"/>
      <c r="F148" s="4"/>
      <c r="G148" s="159"/>
    </row>
    <row r="149" spans="1:7" s="27" customFormat="1" x14ac:dyDescent="0.25">
      <c r="A149" s="75">
        <v>3</v>
      </c>
      <c r="B149" s="76"/>
      <c r="C149" s="77"/>
      <c r="D149" s="81" t="s">
        <v>15</v>
      </c>
      <c r="E149" s="26">
        <v>50</v>
      </c>
      <c r="F149" s="26"/>
      <c r="G149" s="171"/>
    </row>
    <row r="150" spans="1:7" x14ac:dyDescent="0.25">
      <c r="A150" s="106">
        <v>32</v>
      </c>
      <c r="B150" s="107"/>
      <c r="C150" s="108"/>
      <c r="D150" s="104" t="s">
        <v>22</v>
      </c>
      <c r="E150" s="105">
        <v>50</v>
      </c>
      <c r="F150" s="105"/>
      <c r="G150" s="172"/>
    </row>
    <row r="151" spans="1:7" x14ac:dyDescent="0.25">
      <c r="A151" s="109">
        <v>322</v>
      </c>
      <c r="B151" s="110"/>
      <c r="C151" s="111"/>
      <c r="D151" s="112" t="s">
        <v>145</v>
      </c>
      <c r="E151" s="113">
        <v>50</v>
      </c>
      <c r="F151" s="113"/>
      <c r="G151" s="173"/>
    </row>
    <row r="152" spans="1:7" ht="25.5" x14ac:dyDescent="0.25">
      <c r="A152" s="37"/>
      <c r="B152" s="38">
        <v>3221</v>
      </c>
      <c r="C152" s="39"/>
      <c r="D152" s="36" t="s">
        <v>109</v>
      </c>
      <c r="E152" s="4">
        <v>50</v>
      </c>
      <c r="F152" s="4"/>
      <c r="G152" s="159"/>
    </row>
    <row r="153" spans="1:7" x14ac:dyDescent="0.25">
      <c r="A153" s="82"/>
      <c r="B153" s="83"/>
      <c r="C153" s="84"/>
      <c r="D153" s="78"/>
      <c r="E153" s="4"/>
      <c r="F153" s="4"/>
      <c r="G153" s="159"/>
    </row>
    <row r="154" spans="1:7" s="24" customFormat="1" x14ac:dyDescent="0.25">
      <c r="A154" s="260" t="s">
        <v>81</v>
      </c>
      <c r="B154" s="261"/>
      <c r="C154" s="262"/>
      <c r="D154" s="40" t="s">
        <v>90</v>
      </c>
      <c r="E154" s="4"/>
      <c r="F154" s="4"/>
      <c r="G154" s="159"/>
    </row>
    <row r="155" spans="1:7" s="25" customFormat="1" ht="25.5" x14ac:dyDescent="0.25">
      <c r="A155" s="260" t="s">
        <v>79</v>
      </c>
      <c r="B155" s="261"/>
      <c r="C155" s="262"/>
      <c r="D155" s="40" t="s">
        <v>80</v>
      </c>
      <c r="E155" s="4"/>
      <c r="F155" s="4"/>
      <c r="G155" s="159"/>
    </row>
    <row r="156" spans="1:7" s="25" customFormat="1" ht="15" customHeight="1" x14ac:dyDescent="0.25">
      <c r="A156" s="257" t="s">
        <v>94</v>
      </c>
      <c r="B156" s="258"/>
      <c r="C156" s="259"/>
      <c r="D156" s="74" t="s">
        <v>47</v>
      </c>
      <c r="E156" s="4"/>
      <c r="F156" s="4"/>
      <c r="G156" s="159"/>
    </row>
    <row r="157" spans="1:7" ht="25.5" x14ac:dyDescent="0.25">
      <c r="A157" s="260">
        <v>4</v>
      </c>
      <c r="B157" s="261"/>
      <c r="C157" s="262"/>
      <c r="D157" s="81" t="s">
        <v>17</v>
      </c>
      <c r="E157" s="26">
        <v>8050</v>
      </c>
      <c r="F157" s="26">
        <v>8533</v>
      </c>
      <c r="G157" s="171">
        <v>106.01</v>
      </c>
    </row>
    <row r="158" spans="1:7" s="27" customFormat="1" ht="27" customHeight="1" x14ac:dyDescent="0.25">
      <c r="A158" s="263">
        <v>42</v>
      </c>
      <c r="B158" s="264"/>
      <c r="C158" s="265"/>
      <c r="D158" s="125" t="s">
        <v>29</v>
      </c>
      <c r="E158" s="126">
        <v>8050</v>
      </c>
      <c r="F158" s="126">
        <v>8533</v>
      </c>
      <c r="G158" s="174">
        <v>8050</v>
      </c>
    </row>
    <row r="159" spans="1:7" s="27" customFormat="1" ht="27" customHeight="1" x14ac:dyDescent="0.25">
      <c r="A159" s="120">
        <v>422</v>
      </c>
      <c r="B159" s="121"/>
      <c r="C159" s="122"/>
      <c r="D159" s="123" t="s">
        <v>162</v>
      </c>
      <c r="E159" s="124">
        <v>5550</v>
      </c>
      <c r="F159" s="124">
        <f>SUM(F160:F162)</f>
        <v>5950.03</v>
      </c>
      <c r="G159" s="175">
        <v>5550</v>
      </c>
    </row>
    <row r="160" spans="1:7" s="25" customFormat="1" ht="17.25" customHeight="1" x14ac:dyDescent="0.25">
      <c r="A160" s="44"/>
      <c r="B160" s="45">
        <v>4221</v>
      </c>
      <c r="C160" s="46"/>
      <c r="D160" s="48" t="s">
        <v>41</v>
      </c>
      <c r="E160" s="4">
        <v>5150</v>
      </c>
      <c r="F160" s="4">
        <v>5580</v>
      </c>
      <c r="G160" s="159">
        <v>108.36</v>
      </c>
    </row>
    <row r="161" spans="1:7" s="25" customFormat="1" ht="16.5" customHeight="1" x14ac:dyDescent="0.25">
      <c r="A161" s="44"/>
      <c r="B161" s="45">
        <v>4225</v>
      </c>
      <c r="C161" s="46"/>
      <c r="D161" s="48" t="s">
        <v>100</v>
      </c>
      <c r="E161" s="4">
        <v>400</v>
      </c>
      <c r="F161" s="4">
        <v>370.03</v>
      </c>
      <c r="G161" s="159">
        <v>92.5</v>
      </c>
    </row>
    <row r="162" spans="1:7" s="25" customFormat="1" ht="19.5" customHeight="1" x14ac:dyDescent="0.25">
      <c r="A162" s="44"/>
      <c r="B162" s="45">
        <v>4226</v>
      </c>
      <c r="C162" s="46"/>
      <c r="D162" s="48" t="s">
        <v>44</v>
      </c>
      <c r="E162" s="4"/>
      <c r="F162" s="4"/>
      <c r="G162" s="159"/>
    </row>
    <row r="163" spans="1:7" s="25" customFormat="1" ht="19.5" customHeight="1" x14ac:dyDescent="0.25">
      <c r="A163" s="120">
        <v>424</v>
      </c>
      <c r="B163" s="121"/>
      <c r="C163" s="122"/>
      <c r="D163" s="123" t="s">
        <v>164</v>
      </c>
      <c r="E163" s="124">
        <v>2500</v>
      </c>
      <c r="F163" s="124">
        <v>2582.6</v>
      </c>
      <c r="G163" s="175">
        <v>103.3</v>
      </c>
    </row>
    <row r="164" spans="1:7" s="25" customFormat="1" ht="19.5" customHeight="1" x14ac:dyDescent="0.25">
      <c r="A164" s="82"/>
      <c r="B164" s="83">
        <v>4241</v>
      </c>
      <c r="C164" s="84"/>
      <c r="D164" s="78" t="s">
        <v>46</v>
      </c>
      <c r="E164" s="4">
        <v>2500</v>
      </c>
      <c r="F164" s="4">
        <v>2582.6</v>
      </c>
      <c r="G164" s="159">
        <v>103.3</v>
      </c>
    </row>
    <row r="165" spans="1:7" s="25" customFormat="1" ht="15" customHeight="1" x14ac:dyDescent="0.25">
      <c r="A165" s="257" t="s">
        <v>78</v>
      </c>
      <c r="B165" s="258"/>
      <c r="C165" s="259"/>
      <c r="D165" s="35" t="s">
        <v>31</v>
      </c>
      <c r="E165" s="4"/>
      <c r="F165" s="4"/>
      <c r="G165" s="159"/>
    </row>
    <row r="166" spans="1:7" s="27" customFormat="1" ht="36" customHeight="1" x14ac:dyDescent="0.25">
      <c r="A166" s="260">
        <v>4</v>
      </c>
      <c r="B166" s="261"/>
      <c r="C166" s="262"/>
      <c r="D166" s="81" t="s">
        <v>17</v>
      </c>
      <c r="E166" s="26">
        <v>1000</v>
      </c>
      <c r="F166" s="26">
        <v>1519.16</v>
      </c>
      <c r="G166" s="171">
        <v>151.91</v>
      </c>
    </row>
    <row r="167" spans="1:7" s="25" customFormat="1" ht="30.75" customHeight="1" x14ac:dyDescent="0.25">
      <c r="A167" s="263">
        <v>42</v>
      </c>
      <c r="B167" s="264"/>
      <c r="C167" s="265"/>
      <c r="D167" s="125" t="s">
        <v>29</v>
      </c>
      <c r="E167" s="126">
        <f>SUM(E169:E172)</f>
        <v>1000</v>
      </c>
      <c r="F167" s="126">
        <v>1519.16</v>
      </c>
      <c r="G167" s="174">
        <v>151.91</v>
      </c>
    </row>
    <row r="168" spans="1:7" s="25" customFormat="1" ht="30.75" customHeight="1" x14ac:dyDescent="0.25">
      <c r="A168" s="120">
        <v>422</v>
      </c>
      <c r="B168" s="121"/>
      <c r="C168" s="122"/>
      <c r="D168" s="123" t="s">
        <v>162</v>
      </c>
      <c r="E168" s="124">
        <v>500</v>
      </c>
      <c r="F168" s="124">
        <v>770.6</v>
      </c>
      <c r="G168" s="175">
        <v>154.19999999999999</v>
      </c>
    </row>
    <row r="169" spans="1:7" s="25" customFormat="1" ht="18.75" customHeight="1" x14ac:dyDescent="0.25">
      <c r="A169" s="44"/>
      <c r="B169" s="45">
        <v>4221</v>
      </c>
      <c r="C169" s="46"/>
      <c r="D169" s="48" t="s">
        <v>41</v>
      </c>
      <c r="E169" s="4">
        <v>500</v>
      </c>
      <c r="F169" s="4">
        <v>770.6</v>
      </c>
      <c r="G169" s="159">
        <v>154.19999999999999</v>
      </c>
    </row>
    <row r="170" spans="1:7" s="25" customFormat="1" ht="20.25" customHeight="1" x14ac:dyDescent="0.25">
      <c r="A170" s="44"/>
      <c r="B170" s="45">
        <v>4222</v>
      </c>
      <c r="C170" s="46"/>
      <c r="D170" s="48" t="s">
        <v>163</v>
      </c>
      <c r="E170" s="4"/>
      <c r="F170" s="4"/>
      <c r="G170" s="159"/>
    </row>
    <row r="171" spans="1:7" s="25" customFormat="1" ht="20.25" customHeight="1" x14ac:dyDescent="0.25">
      <c r="A171" s="120">
        <v>424</v>
      </c>
      <c r="B171" s="121"/>
      <c r="C171" s="122"/>
      <c r="D171" s="123" t="s">
        <v>164</v>
      </c>
      <c r="E171" s="124"/>
      <c r="F171" s="124">
        <v>748.56</v>
      </c>
      <c r="G171" s="175"/>
    </row>
    <row r="172" spans="1:7" s="25" customFormat="1" ht="23.25" customHeight="1" x14ac:dyDescent="0.25">
      <c r="A172" s="44"/>
      <c r="B172" s="45">
        <v>4241</v>
      </c>
      <c r="C172" s="46"/>
      <c r="D172" s="48" t="s">
        <v>46</v>
      </c>
      <c r="E172" s="4">
        <v>500</v>
      </c>
      <c r="F172" s="4">
        <v>748.56</v>
      </c>
      <c r="G172" s="159">
        <v>149.80000000000001</v>
      </c>
    </row>
    <row r="173" spans="1:7" s="25" customFormat="1" ht="25.5" x14ac:dyDescent="0.25">
      <c r="A173" s="260" t="s">
        <v>166</v>
      </c>
      <c r="B173" s="261"/>
      <c r="C173" s="262"/>
      <c r="D173" s="81" t="s">
        <v>165</v>
      </c>
      <c r="E173" s="4"/>
      <c r="F173" s="4"/>
      <c r="G173" s="159"/>
    </row>
    <row r="174" spans="1:7" ht="15" customHeight="1" x14ac:dyDescent="0.25">
      <c r="A174" s="257" t="s">
        <v>83</v>
      </c>
      <c r="B174" s="258"/>
      <c r="C174" s="259"/>
      <c r="D174" s="74" t="s">
        <v>84</v>
      </c>
      <c r="E174" s="4"/>
      <c r="F174" s="4"/>
      <c r="G174" s="159"/>
    </row>
    <row r="175" spans="1:7" s="27" customFormat="1" ht="36" customHeight="1" x14ac:dyDescent="0.25">
      <c r="A175" s="260">
        <v>4</v>
      </c>
      <c r="B175" s="261"/>
      <c r="C175" s="262"/>
      <c r="D175" s="81" t="s">
        <v>17</v>
      </c>
      <c r="E175" s="26">
        <v>53000</v>
      </c>
      <c r="F175" s="26">
        <v>52738</v>
      </c>
      <c r="G175" s="171">
        <v>99.5</v>
      </c>
    </row>
    <row r="176" spans="1:7" s="25" customFormat="1" ht="30.75" customHeight="1" x14ac:dyDescent="0.25">
      <c r="A176" s="263">
        <v>42</v>
      </c>
      <c r="B176" s="264"/>
      <c r="C176" s="265"/>
      <c r="D176" s="125" t="s">
        <v>29</v>
      </c>
      <c r="E176" s="126">
        <v>24000</v>
      </c>
      <c r="F176" s="126">
        <v>23162.5</v>
      </c>
      <c r="G176" s="174">
        <v>96.51</v>
      </c>
    </row>
    <row r="177" spans="1:7" s="25" customFormat="1" ht="30.75" customHeight="1" x14ac:dyDescent="0.25">
      <c r="A177" s="120">
        <v>421</v>
      </c>
      <c r="B177" s="121"/>
      <c r="C177" s="122"/>
      <c r="D177" s="123" t="s">
        <v>167</v>
      </c>
      <c r="E177" s="124"/>
      <c r="F177" s="124"/>
      <c r="G177" s="175"/>
    </row>
    <row r="178" spans="1:7" s="151" customFormat="1" ht="30.75" customHeight="1" x14ac:dyDescent="0.25">
      <c r="A178" s="147"/>
      <c r="B178" s="148">
        <v>3232</v>
      </c>
      <c r="C178" s="149"/>
      <c r="D178" s="150" t="s">
        <v>65</v>
      </c>
      <c r="E178" s="146">
        <v>29000</v>
      </c>
      <c r="F178" s="146">
        <v>29575</v>
      </c>
      <c r="G178" s="176">
        <v>101.98</v>
      </c>
    </row>
    <row r="179" spans="1:7" s="25" customFormat="1" ht="23.25" customHeight="1" x14ac:dyDescent="0.25">
      <c r="A179" s="82"/>
      <c r="B179" s="83">
        <v>4219</v>
      </c>
      <c r="C179" s="84"/>
      <c r="D179" s="78" t="s">
        <v>168</v>
      </c>
      <c r="E179" s="4"/>
      <c r="F179" s="4"/>
      <c r="G179" s="159"/>
    </row>
    <row r="180" spans="1:7" s="25" customFormat="1" ht="30.75" customHeight="1" x14ac:dyDescent="0.25">
      <c r="A180" s="120">
        <v>422</v>
      </c>
      <c r="B180" s="121"/>
      <c r="C180" s="122"/>
      <c r="D180" s="123" t="s">
        <v>162</v>
      </c>
      <c r="E180" s="124">
        <v>24000</v>
      </c>
      <c r="F180" s="124">
        <v>23162.5</v>
      </c>
      <c r="G180" s="175">
        <v>96.51</v>
      </c>
    </row>
    <row r="181" spans="1:7" s="25" customFormat="1" ht="18.75" customHeight="1" x14ac:dyDescent="0.25">
      <c r="A181" s="82"/>
      <c r="B181" s="83">
        <v>4221</v>
      </c>
      <c r="C181" s="84"/>
      <c r="D181" s="78" t="s">
        <v>41</v>
      </c>
      <c r="E181" s="4">
        <v>24000</v>
      </c>
      <c r="F181" s="4">
        <v>23162.5</v>
      </c>
      <c r="G181" s="159">
        <v>96.51</v>
      </c>
    </row>
    <row r="182" spans="1:7" s="25" customFormat="1" ht="20.25" customHeight="1" x14ac:dyDescent="0.25">
      <c r="A182" s="82"/>
      <c r="B182" s="83">
        <v>4222</v>
      </c>
      <c r="C182" s="84"/>
      <c r="D182" s="78" t="s">
        <v>169</v>
      </c>
      <c r="E182" s="4"/>
      <c r="F182" s="4"/>
      <c r="G182" s="159"/>
    </row>
    <row r="183" spans="1:7" s="25" customFormat="1" ht="20.25" customHeight="1" x14ac:dyDescent="0.25">
      <c r="A183" s="82"/>
      <c r="B183" s="83">
        <v>4225</v>
      </c>
      <c r="C183" s="84"/>
      <c r="D183" s="78" t="s">
        <v>100</v>
      </c>
      <c r="E183" s="4"/>
      <c r="F183" s="4"/>
      <c r="G183" s="159"/>
    </row>
    <row r="184" spans="1:7" s="25" customFormat="1" ht="23.25" customHeight="1" x14ac:dyDescent="0.25">
      <c r="A184" s="82"/>
      <c r="B184" s="83">
        <v>4226</v>
      </c>
      <c r="C184" s="84"/>
      <c r="D184" s="78" t="s">
        <v>163</v>
      </c>
      <c r="E184" s="4"/>
      <c r="F184" s="4"/>
      <c r="G184" s="159"/>
    </row>
    <row r="185" spans="1:7" s="25" customFormat="1" ht="23.25" customHeight="1" x14ac:dyDescent="0.25">
      <c r="A185" s="127">
        <v>45</v>
      </c>
      <c r="B185" s="128"/>
      <c r="C185" s="129"/>
      <c r="D185" s="125" t="s">
        <v>98</v>
      </c>
      <c r="E185" s="126"/>
      <c r="F185" s="126"/>
      <c r="G185" s="174"/>
    </row>
    <row r="186" spans="1:7" s="27" customFormat="1" x14ac:dyDescent="0.25">
      <c r="A186" s="257" t="s">
        <v>101</v>
      </c>
      <c r="B186" s="258"/>
      <c r="C186" s="259"/>
      <c r="D186" s="35" t="s">
        <v>35</v>
      </c>
      <c r="E186" s="4"/>
      <c r="F186" s="4"/>
      <c r="G186" s="159"/>
    </row>
    <row r="187" spans="1:7" s="27" customFormat="1" ht="25.5" x14ac:dyDescent="0.25">
      <c r="A187" s="260">
        <v>4</v>
      </c>
      <c r="B187" s="261"/>
      <c r="C187" s="262"/>
      <c r="D187" s="81" t="s">
        <v>17</v>
      </c>
      <c r="E187" s="26">
        <v>600</v>
      </c>
      <c r="F187" s="26"/>
      <c r="G187" s="171"/>
    </row>
    <row r="188" spans="1:7" s="25" customFormat="1" ht="25.5" x14ac:dyDescent="0.25">
      <c r="A188" s="130">
        <v>42</v>
      </c>
      <c r="B188" s="131"/>
      <c r="C188" s="125"/>
      <c r="D188" s="125" t="s">
        <v>29</v>
      </c>
      <c r="E188" s="126">
        <v>600</v>
      </c>
      <c r="F188" s="126"/>
      <c r="G188" s="174"/>
    </row>
    <row r="189" spans="1:7" s="25" customFormat="1" x14ac:dyDescent="0.25">
      <c r="A189" s="132">
        <v>422</v>
      </c>
      <c r="B189" s="133"/>
      <c r="C189" s="123"/>
      <c r="D189" s="123" t="s">
        <v>162</v>
      </c>
      <c r="E189" s="124">
        <v>600</v>
      </c>
      <c r="F189" s="124"/>
      <c r="G189" s="175"/>
    </row>
    <row r="190" spans="1:7" s="25" customFormat="1" ht="18.75" customHeight="1" x14ac:dyDescent="0.25">
      <c r="A190" s="82"/>
      <c r="B190" s="83">
        <v>4221</v>
      </c>
      <c r="C190" s="84"/>
      <c r="D190" s="78" t="s">
        <v>41</v>
      </c>
      <c r="E190" s="4">
        <v>600</v>
      </c>
      <c r="F190" s="4"/>
      <c r="G190" s="159"/>
    </row>
    <row r="191" spans="1:7" s="27" customFormat="1" ht="15" customHeight="1" x14ac:dyDescent="0.25">
      <c r="A191" s="41" t="s">
        <v>97</v>
      </c>
      <c r="B191" s="41"/>
      <c r="C191" s="42"/>
      <c r="D191" s="42"/>
      <c r="E191" s="43">
        <f>E187+E175+E166+E157+E149+E120+E92+E77+E70+E56+E44+E9</f>
        <v>1405161</v>
      </c>
      <c r="F191" s="43">
        <f>F187+F175+F166+F157+F149+F120+F92+F70+F77+F56+F44+F9</f>
        <v>1328604.19</v>
      </c>
      <c r="G191" s="177"/>
    </row>
    <row r="193" spans="7:7" s="27" customFormat="1" x14ac:dyDescent="0.25">
      <c r="G193" s="178"/>
    </row>
    <row r="194" spans="7:7" s="25" customFormat="1" x14ac:dyDescent="0.25">
      <c r="G194" s="179"/>
    </row>
    <row r="196" spans="7:7" s="27" customFormat="1" x14ac:dyDescent="0.25">
      <c r="G196" s="178"/>
    </row>
    <row r="197" spans="7:7" s="24" customFormat="1" x14ac:dyDescent="0.25">
      <c r="G197" s="180"/>
    </row>
    <row r="198" spans="7:7" s="25" customFormat="1" x14ac:dyDescent="0.25">
      <c r="G198" s="179"/>
    </row>
    <row r="199" spans="7:7" s="27" customFormat="1" x14ac:dyDescent="0.25">
      <c r="G199" s="178"/>
    </row>
    <row r="200" spans="7:7" s="24" customFormat="1" x14ac:dyDescent="0.25">
      <c r="G200" s="180"/>
    </row>
    <row r="201" spans="7:7" s="25" customFormat="1" x14ac:dyDescent="0.25">
      <c r="G201" s="179"/>
    </row>
    <row r="202" spans="7:7" s="25" customFormat="1" x14ac:dyDescent="0.25">
      <c r="G202" s="179"/>
    </row>
  </sheetData>
  <mergeCells count="40">
    <mergeCell ref="A1:G1"/>
    <mergeCell ref="A3:G3"/>
    <mergeCell ref="A5:C5"/>
    <mergeCell ref="A187:C187"/>
    <mergeCell ref="A68:C68"/>
    <mergeCell ref="A69:C69"/>
    <mergeCell ref="A67:C67"/>
    <mergeCell ref="A6:C6"/>
    <mergeCell ref="A7:C7"/>
    <mergeCell ref="A8:C8"/>
    <mergeCell ref="A9:C9"/>
    <mergeCell ref="A158:C158"/>
    <mergeCell ref="A186:C186"/>
    <mergeCell ref="A76:C76"/>
    <mergeCell ref="A13:C13"/>
    <mergeCell ref="A154:C154"/>
    <mergeCell ref="A156:C156"/>
    <mergeCell ref="A157:C157"/>
    <mergeCell ref="A119:C119"/>
    <mergeCell ref="A74:C74"/>
    <mergeCell ref="A75:C75"/>
    <mergeCell ref="A81:C81"/>
    <mergeCell ref="A82:C82"/>
    <mergeCell ref="A83:C83"/>
    <mergeCell ref="A174:C174"/>
    <mergeCell ref="A175:C175"/>
    <mergeCell ref="A176:C176"/>
    <mergeCell ref="A42:C42"/>
    <mergeCell ref="A43:C43"/>
    <mergeCell ref="A55:C55"/>
    <mergeCell ref="A173:C173"/>
    <mergeCell ref="A148:C148"/>
    <mergeCell ref="A167:C167"/>
    <mergeCell ref="A165:C165"/>
    <mergeCell ref="A166:C166"/>
    <mergeCell ref="A89:C89"/>
    <mergeCell ref="A90:C90"/>
    <mergeCell ref="A91:C91"/>
    <mergeCell ref="A102:C102"/>
    <mergeCell ref="A155:C155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Rashodi prema funkcijskoj klasi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 </cp:lastModifiedBy>
  <cp:lastPrinted>2025-01-31T11:36:55Z</cp:lastPrinted>
  <dcterms:created xsi:type="dcterms:W3CDTF">2022-08-12T12:51:27Z</dcterms:created>
  <dcterms:modified xsi:type="dcterms:W3CDTF">2025-01-31T11:37:43Z</dcterms:modified>
</cp:coreProperties>
</file>